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chatka\Desktop\"/>
    </mc:Choice>
  </mc:AlternateContent>
  <xr:revisionPtr revIDLastSave="0" documentId="13_ncr:1_{F35BB99D-869F-4040-8C45-59C99D9BB08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  <sheet name="Arkusz2" sheetId="2" r:id="rId2"/>
  </sheets>
  <definedNames>
    <definedName name="_xlnm.Print_Area" localSheetId="0">Arkusz1!$A$1:$P$148</definedName>
    <definedName name="_xlnm.Print_Area" localSheetId="1">Arkusz2!$A$1:$H$193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2" i="1" l="1"/>
  <c r="H49" i="1"/>
  <c r="G174" i="2" l="1"/>
  <c r="G173" i="2"/>
  <c r="G157" i="2"/>
  <c r="G147" i="2" s="1"/>
  <c r="G171" i="2" l="1"/>
  <c r="G78" i="2"/>
  <c r="F78" i="2"/>
  <c r="E78" i="2"/>
  <c r="M139" i="1"/>
  <c r="N139" i="1"/>
  <c r="O139" i="1"/>
  <c r="N132" i="1"/>
  <c r="O132" i="1"/>
  <c r="M132" i="1"/>
  <c r="N109" i="1"/>
  <c r="O109" i="1"/>
  <c r="M109" i="1"/>
  <c r="P106" i="1"/>
  <c r="N88" i="1"/>
  <c r="O88" i="1"/>
  <c r="N65" i="1"/>
  <c r="O65" i="1"/>
  <c r="N59" i="1"/>
  <c r="O59" i="1"/>
  <c r="N100" i="1"/>
  <c r="O100" i="1"/>
  <c r="M100" i="1"/>
  <c r="P91" i="1"/>
  <c r="M88" i="1"/>
  <c r="M65" i="1"/>
  <c r="P66" i="1"/>
  <c r="M59" i="1"/>
  <c r="P58" i="1"/>
  <c r="M49" i="1"/>
  <c r="P49" i="1" s="1"/>
  <c r="P32" i="1"/>
  <c r="M29" i="1"/>
  <c r="F61" i="2"/>
  <c r="G61" i="2"/>
  <c r="E61" i="2"/>
  <c r="H60" i="2"/>
  <c r="F54" i="2"/>
  <c r="G54" i="2"/>
  <c r="E54" i="2"/>
  <c r="F46" i="2"/>
  <c r="G46" i="2"/>
  <c r="E46" i="2"/>
  <c r="F41" i="2"/>
  <c r="G41" i="2"/>
  <c r="E41" i="2"/>
  <c r="F37" i="2"/>
  <c r="G37" i="2"/>
  <c r="E37" i="2"/>
  <c r="G7" i="2"/>
  <c r="E7" i="2"/>
  <c r="F5" i="2"/>
  <c r="G5" i="2"/>
  <c r="E5" i="2"/>
  <c r="F11" i="2"/>
  <c r="F17" i="2"/>
  <c r="H36" i="2"/>
  <c r="F9" i="2"/>
  <c r="K148" i="1"/>
  <c r="G143" i="2"/>
  <c r="H86" i="2"/>
  <c r="N148" i="1" l="1"/>
  <c r="M148" i="1"/>
  <c r="E71" i="2"/>
  <c r="P109" i="1"/>
  <c r="F7" i="2"/>
  <c r="F71" i="2" s="1"/>
  <c r="H78" i="2"/>
  <c r="G71" i="2"/>
  <c r="F126" i="2"/>
  <c r="G141" i="2" l="1"/>
  <c r="G158" i="2" s="1"/>
  <c r="G162" i="2" l="1"/>
  <c r="G176" i="2" s="1"/>
  <c r="J148" i="1" l="1"/>
  <c r="G148" i="1"/>
  <c r="F148" i="1"/>
  <c r="H125" i="2" l="1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70" i="2"/>
  <c r="H69" i="2"/>
  <c r="H68" i="2"/>
  <c r="H67" i="2"/>
  <c r="H66" i="2"/>
  <c r="H65" i="2"/>
  <c r="H64" i="2"/>
  <c r="H63" i="2"/>
  <c r="H62" i="2"/>
  <c r="H59" i="2"/>
  <c r="H58" i="2"/>
  <c r="H57" i="2"/>
  <c r="H56" i="2"/>
  <c r="H55" i="2"/>
  <c r="H53" i="2"/>
  <c r="H52" i="2"/>
  <c r="H51" i="2"/>
  <c r="H50" i="2"/>
  <c r="H49" i="2"/>
  <c r="H48" i="2"/>
  <c r="H47" i="2"/>
  <c r="H45" i="2"/>
  <c r="H44" i="2"/>
  <c r="H43" i="2"/>
  <c r="H42" i="2"/>
  <c r="H40" i="2"/>
  <c r="H39" i="2"/>
  <c r="H38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6" i="2"/>
  <c r="H5" i="2" s="1"/>
  <c r="P92" i="1"/>
  <c r="P89" i="1"/>
  <c r="P56" i="1"/>
  <c r="P8" i="1"/>
  <c r="P33" i="1"/>
  <c r="P34" i="1"/>
  <c r="P35" i="1"/>
  <c r="P36" i="1"/>
  <c r="P37" i="1"/>
  <c r="P38" i="1"/>
  <c r="P39" i="1"/>
  <c r="P40" i="1"/>
  <c r="P41" i="1"/>
  <c r="P42" i="1"/>
  <c r="P50" i="1"/>
  <c r="P51" i="1"/>
  <c r="P57" i="1"/>
  <c r="P60" i="1"/>
  <c r="P61" i="1"/>
  <c r="P62" i="1"/>
  <c r="P63" i="1"/>
  <c r="P64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3" i="1"/>
  <c r="P84" i="1"/>
  <c r="P85" i="1"/>
  <c r="P86" i="1"/>
  <c r="P87" i="1"/>
  <c r="P88" i="1"/>
  <c r="P107" i="1"/>
  <c r="P108" i="1"/>
  <c r="P114" i="1"/>
  <c r="P135" i="1"/>
  <c r="P137" i="1"/>
  <c r="P138" i="1"/>
  <c r="P141" i="1"/>
  <c r="P142" i="1"/>
  <c r="P143" i="1"/>
  <c r="L8" i="1"/>
  <c r="L11" i="1"/>
  <c r="L15" i="1"/>
  <c r="L16" i="1"/>
  <c r="L18" i="1"/>
  <c r="L22" i="1"/>
  <c r="L23" i="1"/>
  <c r="L24" i="1"/>
  <c r="L25" i="1"/>
  <c r="L26" i="1"/>
  <c r="L27" i="1"/>
  <c r="L28" i="1"/>
  <c r="L30" i="1"/>
  <c r="L29" i="1" s="1"/>
  <c r="L44" i="1"/>
  <c r="L45" i="1"/>
  <c r="L46" i="1"/>
  <c r="L47" i="1"/>
  <c r="L48" i="1"/>
  <c r="L50" i="1"/>
  <c r="L52" i="1"/>
  <c r="L53" i="1"/>
  <c r="L54" i="1"/>
  <c r="L55" i="1"/>
  <c r="L56" i="1"/>
  <c r="L57" i="1"/>
  <c r="L58" i="1"/>
  <c r="L60" i="1"/>
  <c r="L61" i="1"/>
  <c r="L62" i="1"/>
  <c r="L63" i="1"/>
  <c r="L64" i="1"/>
  <c r="L66" i="1"/>
  <c r="L67" i="1"/>
  <c r="L68" i="1"/>
  <c r="L69" i="1"/>
  <c r="L70" i="1"/>
  <c r="L71" i="1"/>
  <c r="L72" i="1"/>
  <c r="L73" i="1"/>
  <c r="L74" i="1"/>
  <c r="L75" i="1"/>
  <c r="L76" i="1"/>
  <c r="L77" i="1"/>
  <c r="L79" i="1"/>
  <c r="L80" i="1"/>
  <c r="L81" i="1"/>
  <c r="L83" i="1"/>
  <c r="L86" i="1"/>
  <c r="L87" i="1"/>
  <c r="L89" i="1"/>
  <c r="L92" i="1"/>
  <c r="L96" i="1"/>
  <c r="L98" i="1"/>
  <c r="L99" i="1"/>
  <c r="L101" i="1"/>
  <c r="L104" i="1"/>
  <c r="L105" i="1"/>
  <c r="L106" i="1"/>
  <c r="L107" i="1"/>
  <c r="L108" i="1"/>
  <c r="L110" i="1"/>
  <c r="L111" i="1"/>
  <c r="L112" i="1"/>
  <c r="L113" i="1"/>
  <c r="L116" i="1"/>
  <c r="L117" i="1"/>
  <c r="L118" i="1"/>
  <c r="L119" i="1"/>
  <c r="L121" i="1"/>
  <c r="L122" i="1"/>
  <c r="L123" i="1"/>
  <c r="L126" i="1"/>
  <c r="L127" i="1"/>
  <c r="L128" i="1"/>
  <c r="L129" i="1"/>
  <c r="L130" i="1"/>
  <c r="L131" i="1"/>
  <c r="L134" i="1"/>
  <c r="L135" i="1"/>
  <c r="L137" i="1"/>
  <c r="L138" i="1"/>
  <c r="L140" i="1"/>
  <c r="L139" i="1" s="1"/>
  <c r="L144" i="1"/>
  <c r="L145" i="1"/>
  <c r="L146" i="1"/>
  <c r="L147" i="1"/>
  <c r="H8" i="1"/>
  <c r="H11" i="1"/>
  <c r="H15" i="1"/>
  <c r="H16" i="1"/>
  <c r="H18" i="1"/>
  <c r="H22" i="1"/>
  <c r="H23" i="1"/>
  <c r="H24" i="1"/>
  <c r="H25" i="1"/>
  <c r="H26" i="1"/>
  <c r="H27" i="1"/>
  <c r="H28" i="1"/>
  <c r="H30" i="1"/>
  <c r="H29" i="1" s="1"/>
  <c r="H44" i="1"/>
  <c r="H45" i="1"/>
  <c r="H46" i="1"/>
  <c r="H47" i="1"/>
  <c r="H48" i="1"/>
  <c r="H50" i="1"/>
  <c r="H52" i="1"/>
  <c r="H53" i="1"/>
  <c r="H54" i="1"/>
  <c r="H55" i="1"/>
  <c r="H56" i="1"/>
  <c r="H57" i="1"/>
  <c r="H58" i="1"/>
  <c r="H60" i="1"/>
  <c r="H61" i="1"/>
  <c r="H62" i="1"/>
  <c r="H63" i="1"/>
  <c r="H64" i="1"/>
  <c r="H66" i="1"/>
  <c r="H67" i="1"/>
  <c r="H68" i="1"/>
  <c r="H69" i="1"/>
  <c r="H70" i="1"/>
  <c r="H71" i="1"/>
  <c r="H72" i="1"/>
  <c r="H73" i="1"/>
  <c r="H74" i="1"/>
  <c r="H75" i="1"/>
  <c r="H76" i="1"/>
  <c r="H77" i="1"/>
  <c r="H79" i="1"/>
  <c r="H80" i="1"/>
  <c r="H81" i="1"/>
  <c r="H83" i="1"/>
  <c r="H86" i="1"/>
  <c r="H87" i="1"/>
  <c r="H89" i="1"/>
  <c r="H92" i="1"/>
  <c r="H96" i="1"/>
  <c r="H98" i="1"/>
  <c r="H99" i="1"/>
  <c r="H101" i="1"/>
  <c r="H104" i="1"/>
  <c r="H105" i="1"/>
  <c r="H106" i="1"/>
  <c r="H107" i="1"/>
  <c r="H108" i="1"/>
  <c r="H110" i="1"/>
  <c r="H111" i="1"/>
  <c r="H112" i="1"/>
  <c r="H113" i="1"/>
  <c r="H116" i="1"/>
  <c r="H117" i="1"/>
  <c r="H118" i="1"/>
  <c r="H119" i="1"/>
  <c r="H121" i="1"/>
  <c r="H122" i="1"/>
  <c r="H123" i="1"/>
  <c r="H126" i="1"/>
  <c r="H127" i="1"/>
  <c r="H128" i="1"/>
  <c r="H129" i="1"/>
  <c r="H130" i="1"/>
  <c r="H131" i="1"/>
  <c r="H134" i="1"/>
  <c r="H135" i="1"/>
  <c r="H137" i="1"/>
  <c r="H138" i="1"/>
  <c r="H140" i="1"/>
  <c r="H139" i="1" s="1"/>
  <c r="H144" i="1"/>
  <c r="H145" i="1"/>
  <c r="H146" i="1"/>
  <c r="H147" i="1"/>
  <c r="O29" i="1"/>
  <c r="L9" i="1" l="1"/>
  <c r="H43" i="1"/>
  <c r="H9" i="1"/>
  <c r="P132" i="1"/>
  <c r="P139" i="1"/>
  <c r="P59" i="1"/>
  <c r="O148" i="1"/>
  <c r="P29" i="1"/>
  <c r="P100" i="1"/>
  <c r="H37" i="2"/>
  <c r="H41" i="2"/>
  <c r="H46" i="2"/>
  <c r="H61" i="2"/>
  <c r="H7" i="2"/>
  <c r="H54" i="2"/>
  <c r="H126" i="2"/>
  <c r="L109" i="1"/>
  <c r="H132" i="1"/>
  <c r="L100" i="1"/>
  <c r="H109" i="1"/>
  <c r="L49" i="1"/>
  <c r="H100" i="1"/>
  <c r="L65" i="1"/>
  <c r="L59" i="1"/>
  <c r="L88" i="1"/>
  <c r="H88" i="1"/>
  <c r="H65" i="1"/>
  <c r="L43" i="1"/>
  <c r="H59" i="1"/>
  <c r="H115" i="1"/>
  <c r="L115" i="1"/>
  <c r="H97" i="1"/>
  <c r="L97" i="1"/>
  <c r="P65" i="1"/>
  <c r="P148" i="1" l="1"/>
  <c r="H71" i="2"/>
  <c r="L148" i="1"/>
  <c r="H148" i="1"/>
  <c r="E185" i="2"/>
  <c r="F128" i="2" l="1"/>
</calcChain>
</file>

<file path=xl/sharedStrings.xml><?xml version="1.0" encoding="utf-8"?>
<sst xmlns="http://schemas.openxmlformats.org/spreadsheetml/2006/main" count="699" uniqueCount="375">
  <si>
    <t>I. Dane dotyczące mienia stanowiącego własność Gminy będącego w  ewidencji  Urzędu Gminy.</t>
  </si>
  <si>
    <t>L.p.</t>
  </si>
  <si>
    <t>Wyszczególnienie</t>
  </si>
  <si>
    <t>Nr działki</t>
  </si>
  <si>
    <t>Jed. miary</t>
  </si>
  <si>
    <t>Powierzchnia  gruntu</t>
  </si>
  <si>
    <t>Wartość gruntu /zł/</t>
  </si>
  <si>
    <t>Wartość składników budowlanych w  /zł/</t>
  </si>
  <si>
    <t>Stan na początek roku</t>
  </si>
  <si>
    <t>Zwiększenie</t>
  </si>
  <si>
    <t>Zmniejszenie</t>
  </si>
  <si>
    <t>Stan na koniec roku</t>
  </si>
  <si>
    <t>1.</t>
  </si>
  <si>
    <t>Zasób gruntów użytkowanych rolniczo</t>
  </si>
  <si>
    <t xml:space="preserve"> </t>
  </si>
  <si>
    <t xml:space="preserve">  ha</t>
  </si>
  <si>
    <t>2.</t>
  </si>
  <si>
    <t>Grunty oddane w użytkowanie wieczyste</t>
  </si>
  <si>
    <t>ha</t>
  </si>
  <si>
    <t>-</t>
  </si>
  <si>
    <t>1. osoby prawne :</t>
  </si>
  <si>
    <t>401/21</t>
  </si>
  <si>
    <t>401/16</t>
  </si>
  <si>
    <t>401/22</t>
  </si>
  <si>
    <t xml:space="preserve">         b/.RKS Łubnica</t>
  </si>
  <si>
    <t>115/2</t>
  </si>
  <si>
    <t>115/3</t>
  </si>
  <si>
    <t>113/4</t>
  </si>
  <si>
    <t>118/6</t>
  </si>
  <si>
    <t xml:space="preserve">         c/ Poczta Polska (Wolkowo)</t>
  </si>
  <si>
    <t>422/2</t>
  </si>
  <si>
    <t xml:space="preserve">         d/ Energetyka (Karczewo)</t>
  </si>
  <si>
    <t>423/2</t>
  </si>
  <si>
    <t>2. osoby fizyczne :</t>
  </si>
  <si>
    <t xml:space="preserve">        a) nieruchomość po SKR (J.L.)</t>
  </si>
  <si>
    <t>401/19</t>
  </si>
  <si>
    <t>401/20</t>
  </si>
  <si>
    <t>401/8</t>
  </si>
  <si>
    <t>401/14</t>
  </si>
  <si>
    <r>
      <t xml:space="preserve">        b) nieruchomości po SKR </t>
    </r>
    <r>
      <rPr>
        <sz val="10"/>
        <color indexed="8"/>
        <rFont val="Arial"/>
        <family val="2"/>
        <charset val="238"/>
      </rPr>
      <t>(K.Sz.)</t>
    </r>
  </si>
  <si>
    <t>322/1</t>
  </si>
  <si>
    <t xml:space="preserve">        c) nieruchomości po SKR ( T.N.)  </t>
  </si>
  <si>
    <t>322/2</t>
  </si>
  <si>
    <r>
      <t xml:space="preserve">        d) nieruchomości po SKR</t>
    </r>
    <r>
      <rPr>
        <sz val="10"/>
        <color indexed="8"/>
        <rFont val="Arial"/>
        <family val="2"/>
        <charset val="238"/>
      </rPr>
      <t>(J.K.)</t>
    </r>
    <r>
      <rPr>
        <sz val="12"/>
        <color indexed="8"/>
        <rFont val="Arial"/>
        <family val="2"/>
        <charset val="238"/>
      </rPr>
      <t xml:space="preserve">    </t>
    </r>
  </si>
  <si>
    <t>403/4</t>
  </si>
  <si>
    <t>3.</t>
  </si>
  <si>
    <t>Tereny komunikacyjne</t>
  </si>
  <si>
    <t>1.  drogi</t>
  </si>
  <si>
    <t>2.  wiaty przystankowe:</t>
  </si>
  <si>
    <t>Maksymilianowo - przy szkole,                         Kamieniec ul. Handlowa,                                  Kotusz – 2 szt.</t>
  </si>
  <si>
    <t>Wąbiewo</t>
  </si>
  <si>
    <t>Lubiechowo</t>
  </si>
  <si>
    <t>Łęki Wielkie                                                      Kamieniec  ul. Grodziska</t>
  </si>
  <si>
    <t>Kamieniec</t>
  </si>
  <si>
    <t>Puszczykówiec</t>
  </si>
  <si>
    <t>Karczewo ( 2 szt.)</t>
  </si>
  <si>
    <t>Ujazd</t>
  </si>
  <si>
    <t>Wilanowo</t>
  </si>
  <si>
    <t>Kowalewo</t>
  </si>
  <si>
    <t>Kotusz</t>
  </si>
  <si>
    <t>4.</t>
  </si>
  <si>
    <t>Stawy p- poż.</t>
  </si>
  <si>
    <t xml:space="preserve">-  Kamieniec  </t>
  </si>
  <si>
    <t>73/1</t>
  </si>
  <si>
    <t>-  Wolkowo</t>
  </si>
  <si>
    <t>427/2</t>
  </si>
  <si>
    <t>-  Kotusz</t>
  </si>
  <si>
    <t>-  Wąbiewo</t>
  </si>
  <si>
    <t>-  Łęki Wielkie</t>
  </si>
  <si>
    <t>5.</t>
  </si>
  <si>
    <t>Park – Kamieniec</t>
  </si>
  <si>
    <t>163/2</t>
  </si>
  <si>
    <t>6.</t>
  </si>
  <si>
    <t>Boiska sportowe</t>
  </si>
  <si>
    <t>a) Kamieniec – stadion ( bud.socjalny)</t>
  </si>
  <si>
    <t>73/13</t>
  </si>
  <si>
    <t xml:space="preserve">     - wiaty stadionowe</t>
  </si>
  <si>
    <t>b) Szczepowice</t>
  </si>
  <si>
    <t>332/1</t>
  </si>
  <si>
    <t>332/2</t>
  </si>
  <si>
    <t>331/2</t>
  </si>
  <si>
    <t>28/13</t>
  </si>
  <si>
    <t>7.</t>
  </si>
  <si>
    <t>Budynek biurowy Urzędu Gminy</t>
  </si>
  <si>
    <t>371/7</t>
  </si>
  <si>
    <t>8.</t>
  </si>
  <si>
    <t>Budynki OSP</t>
  </si>
  <si>
    <t>-  Kamieniec</t>
  </si>
  <si>
    <t>371/3</t>
  </si>
  <si>
    <t>155/2</t>
  </si>
  <si>
    <t>-  Maksymilianowo</t>
  </si>
  <si>
    <t>c.119/2</t>
  </si>
  <si>
    <t>-  Wilanowo</t>
  </si>
  <si>
    <t>365/2</t>
  </si>
  <si>
    <t xml:space="preserve">   9.</t>
  </si>
  <si>
    <t>Sale wiejskie</t>
  </si>
  <si>
    <t>- Jaskółki</t>
  </si>
  <si>
    <t>39/1</t>
  </si>
  <si>
    <t>39/2</t>
  </si>
  <si>
    <t>-  Konojad</t>
  </si>
  <si>
    <t>441/1</t>
  </si>
  <si>
    <t>-  Doły</t>
  </si>
  <si>
    <t>50/1</t>
  </si>
  <si>
    <t>155/3</t>
  </si>
  <si>
    <t>-  Kowalewo</t>
  </si>
  <si>
    <t>126/1</t>
  </si>
  <si>
    <t>-  Parzęczewo</t>
  </si>
  <si>
    <t>170/2</t>
  </si>
  <si>
    <t>-  Puszczykówiec</t>
  </si>
  <si>
    <t>72/3</t>
  </si>
  <si>
    <t>186/1</t>
  </si>
  <si>
    <t>-  Puszczykowo</t>
  </si>
  <si>
    <t>28/3</t>
  </si>
  <si>
    <t>-  Lubiechowo</t>
  </si>
  <si>
    <t xml:space="preserve"> -</t>
  </si>
  <si>
    <t>-  Cykowo</t>
  </si>
  <si>
    <t>-  Sepno</t>
  </si>
  <si>
    <t>26/10</t>
  </si>
  <si>
    <t>-  Karczewo</t>
  </si>
  <si>
    <t>-  Ujazd</t>
  </si>
  <si>
    <t>-  Szczepowice</t>
  </si>
  <si>
    <t>365/1</t>
  </si>
  <si>
    <t>- Kamieniec( Chata biesiadna)</t>
  </si>
  <si>
    <t>96/1</t>
  </si>
  <si>
    <t>10.</t>
  </si>
  <si>
    <t>Szkoły i Przedszkola</t>
  </si>
  <si>
    <t>- Konojad</t>
  </si>
  <si>
    <t>441/8</t>
  </si>
  <si>
    <t>441/26</t>
  </si>
  <si>
    <t xml:space="preserve">       * szatnia przy Orlik Konojad</t>
  </si>
  <si>
    <t>86/5</t>
  </si>
  <si>
    <t>95/1</t>
  </si>
  <si>
    <t>83/5</t>
  </si>
  <si>
    <t>3/4</t>
  </si>
  <si>
    <t xml:space="preserve">11.  </t>
  </si>
  <si>
    <t>12.</t>
  </si>
  <si>
    <t>Oczyszczalnia ścieków</t>
  </si>
  <si>
    <t>148/10</t>
  </si>
  <si>
    <t>148/12</t>
  </si>
  <si>
    <t>148/14</t>
  </si>
  <si>
    <t xml:space="preserve">-  Ujazd  </t>
  </si>
  <si>
    <t>113/3</t>
  </si>
  <si>
    <t xml:space="preserve">-  Karczewo  </t>
  </si>
  <si>
    <t>339/1</t>
  </si>
  <si>
    <t>26/8</t>
  </si>
  <si>
    <t>15/5</t>
  </si>
  <si>
    <t>3/3</t>
  </si>
  <si>
    <t>13.</t>
  </si>
  <si>
    <t>Hydrofornie</t>
  </si>
  <si>
    <t>346/3</t>
  </si>
  <si>
    <t>13/1</t>
  </si>
  <si>
    <t>105/7</t>
  </si>
  <si>
    <t>- Sepno</t>
  </si>
  <si>
    <t>14.</t>
  </si>
  <si>
    <t>Rekreacja</t>
  </si>
  <si>
    <t>-  Kotusz – wigwam (wieś)</t>
  </si>
  <si>
    <t>-  Karczewo –plac zabaw</t>
  </si>
  <si>
    <t>423/1</t>
  </si>
  <si>
    <t>-  Wolkowo – plac zabaw</t>
  </si>
  <si>
    <t>421/1</t>
  </si>
  <si>
    <t>-  Parzęczewo – plac zabaw</t>
  </si>
  <si>
    <t>261/1</t>
  </si>
  <si>
    <t>-  Lubiechowo – plac zabaw</t>
  </si>
  <si>
    <t>340/2</t>
  </si>
  <si>
    <t>338/1</t>
  </si>
  <si>
    <t>-  Łęki Wielkie – plac zabaw</t>
  </si>
  <si>
    <t>174/1</t>
  </si>
  <si>
    <t>-  Sepno – plac zabaw i stadion</t>
  </si>
  <si>
    <t>24/6</t>
  </si>
  <si>
    <t>-  Parzęczewo – ter. rekreacji</t>
  </si>
  <si>
    <t>344/2</t>
  </si>
  <si>
    <t>-  Cykowo – ter. rekreacji</t>
  </si>
  <si>
    <t>- Konojad- plac zabaw</t>
  </si>
  <si>
    <t>441/11</t>
  </si>
  <si>
    <t>15.</t>
  </si>
  <si>
    <t>Tereny zabudowane</t>
  </si>
  <si>
    <t>1)  Kamieniec</t>
  </si>
  <si>
    <t xml:space="preserve">    - budynek (lokal nr 8/5)                          współudział 562/3725</t>
  </si>
  <si>
    <t>403/5</t>
  </si>
  <si>
    <t>2)  Łęki Wielkie</t>
  </si>
  <si>
    <t>155/1</t>
  </si>
  <si>
    <t>3)  Goździchowo:</t>
  </si>
  <si>
    <t xml:space="preserve"> -  lokal nr 2 w bud.  Nr 7                           współudział 437/1309 ,pow.0,1126 ha</t>
  </si>
  <si>
    <t xml:space="preserve">         - boks gospodarczy do m. 7/2   współudz. 1/6 , pow. 0,0904 ha</t>
  </si>
  <si>
    <t>39/7</t>
  </si>
  <si>
    <t>16.</t>
  </si>
  <si>
    <t>Ośrodek Pomocy Społecznej  w Kamieńcu</t>
  </si>
  <si>
    <t>-  budynki ( ul. Grodziska) w tym :</t>
  </si>
  <si>
    <t>    budynek biurowo-mieszkalny</t>
  </si>
  <si>
    <t xml:space="preserve">     budynek garażowy</t>
  </si>
  <si>
    <t xml:space="preserve">    kojce dla psów</t>
  </si>
  <si>
    <t>18.</t>
  </si>
  <si>
    <t>Lasy</t>
  </si>
  <si>
    <t>19.</t>
  </si>
  <si>
    <t>Użytki kopalniane</t>
  </si>
  <si>
    <t>20.</t>
  </si>
  <si>
    <t>Staw - Konojad</t>
  </si>
  <si>
    <t>21.</t>
  </si>
  <si>
    <t>Nieużytki i rowy</t>
  </si>
  <si>
    <t xml:space="preserve">                                                               Wartość ogółem:</t>
  </si>
  <si>
    <t>Lp.</t>
  </si>
  <si>
    <t>Nazwa</t>
  </si>
  <si>
    <t>Wartość  /zł/</t>
  </si>
  <si>
    <t>Budynki – pozostałe:</t>
  </si>
  <si>
    <t>Budynki przejęte od PKP SA (Budynki dworca kolejowego i magazynów) – znajdujące się na gruntach w wieczystym użytkowaniu</t>
  </si>
  <si>
    <t xml:space="preserve">Budowle- obiekty inżynierii lądowej i wodnej w tym :                           </t>
  </si>
  <si>
    <t>Kotły i maszyny energetyczne</t>
  </si>
  <si>
    <t>Maszyny, urządzenia i aparaty ogólnego zastosowania w tym:</t>
  </si>
  <si>
    <t xml:space="preserve">Specjalistyczne maszyny, urządzenia i aparaty  </t>
  </si>
  <si>
    <t>Urządzenia techniczne w tym:</t>
  </si>
  <si>
    <t>Środki transportowe ( samochody strażackie i  przyczepa)</t>
  </si>
  <si>
    <t>Narzędzia, przyrządy, ruchomości i wyposażenie w tym:</t>
  </si>
  <si>
    <t>System do elektronicznego głosowania na sesjach Rady Gminy Kamieniec</t>
  </si>
  <si>
    <t>OGÓŁEM:</t>
  </si>
  <si>
    <t>Oprogramowanie Windows 2011SBSBE Premium na SQL 25 stanowisk</t>
  </si>
  <si>
    <t>Szkoła Podstawowe w Kamieńcu:</t>
  </si>
  <si>
    <t>budynek szkolny</t>
  </si>
  <si>
    <t>hala sportowa</t>
  </si>
  <si>
    <t>instalacja elektryczna oświetlenia boiska szkolnego</t>
  </si>
  <si>
    <t>maszyna sprzątająca</t>
  </si>
  <si>
    <t>Szkoła Podstawowe w Konojadzie:</t>
  </si>
  <si>
    <t xml:space="preserve"> budynek szkolny           </t>
  </si>
  <si>
    <t>sala sportowa-gimnastyczna</t>
  </si>
  <si>
    <t>urządzenia oczyszczalni ścieków</t>
  </si>
  <si>
    <t xml:space="preserve"> sieć kanalizacji sanitarnej</t>
  </si>
  <si>
    <t xml:space="preserve"> kocioł grzewczy BUDERUS</t>
  </si>
  <si>
    <t xml:space="preserve">                          wymiennik ciepła płaszczowo -wężownicowy      </t>
  </si>
  <si>
    <t xml:space="preserve">                                             pompa obiegowa do pieca c.o.</t>
  </si>
  <si>
    <t xml:space="preserve"> zmywarka SIMPLA-45E  </t>
  </si>
  <si>
    <t xml:space="preserve"> nagłośnienie</t>
  </si>
  <si>
    <t xml:space="preserve"> zmywarka do naczyń z wyparzaczem</t>
  </si>
  <si>
    <t>obieraczka do ziemniaków</t>
  </si>
  <si>
    <t xml:space="preserve"> kopiarka TASKalfa</t>
  </si>
  <si>
    <t>patelnia elektryczna uchylna BR80-98ET</t>
  </si>
  <si>
    <t>zmywarka do szkła i naczyń`</t>
  </si>
  <si>
    <t xml:space="preserve"> okap centralny kuchenny  </t>
  </si>
  <si>
    <t>Szkoła Podstawowe w Parzęczewie:</t>
  </si>
  <si>
    <t xml:space="preserve"> budynek szkolny</t>
  </si>
  <si>
    <t xml:space="preserve"> budynek przedszkolny</t>
  </si>
  <si>
    <t xml:space="preserve"> kocioł grzejny</t>
  </si>
  <si>
    <t xml:space="preserve"> wymiennik ciepła  płaszczowo -wężownicowy</t>
  </si>
  <si>
    <t>zmywarka do naczyń</t>
  </si>
  <si>
    <t xml:space="preserve"> zmywarka do szkła</t>
  </si>
  <si>
    <t xml:space="preserve"> kuchnia gazowa</t>
  </si>
  <si>
    <t>patelnia uchylna</t>
  </si>
  <si>
    <t>Ośrodek Pomocy Społecznej w Kamieńcu w tym:</t>
  </si>
  <si>
    <t xml:space="preserve"> sprzęt komputerowy</t>
  </si>
  <si>
    <t>Przedszkole Gminne w Kamieńcu w tym :</t>
  </si>
  <si>
    <t xml:space="preserve">Ogółem wartość mienia Gminy Kamieniec:  </t>
  </si>
  <si>
    <t>III. Dane dotyczące innych niż własność praw majątkowych w tym w szczególności o ograniczonych prawach rzeczowych,  użytkowaniu   wieczystym, wierzytelnościach, udziałach w spółkach,  akcjach oraz o   posiadaniu.</t>
  </si>
  <si>
    <t>Gmina Kamieniec nie posiada żadnych akcji.</t>
  </si>
  <si>
    <t>Zwiększenie wartości mienia :</t>
  </si>
  <si>
    <t>Wartość składników majątkowych w zł</t>
  </si>
  <si>
    <t>Grunty wg ewidencji szczegółowej w tym:</t>
  </si>
  <si>
    <t>Składniki budowlane i pozostałe środki trwałe będące w ewidencji Urzędu Gminy</t>
  </si>
  <si>
    <t>Budowle przejęte od PKP SA (wieże ciśnień,place, drogi kołowe, most, przepusty, tory) – znajdujące się na gruntach w wieczystym użytkowaniu</t>
  </si>
  <si>
    <t>Plac z kostki brukowej w Konojadzie</t>
  </si>
  <si>
    <t>Pomnik Powstańców Wlkp. w Konojadzie</t>
  </si>
  <si>
    <t>Zmniejszenie wartości mienia :</t>
  </si>
  <si>
    <t>Wartość w zł</t>
  </si>
  <si>
    <t>…………………………………………….</t>
  </si>
  <si>
    <t xml:space="preserve">podpis                                               </t>
  </si>
  <si>
    <t xml:space="preserve"> sieć kanalizacji deszczowej w Parzęczewie</t>
  </si>
  <si>
    <t xml:space="preserve">chodnik z oświetleniem w Sepnie  </t>
  </si>
  <si>
    <t xml:space="preserve">kompleks boisk sportowych Orik Konojad      </t>
  </si>
  <si>
    <t xml:space="preserve">bieżnia i skocznia w dal Konojad           </t>
  </si>
  <si>
    <t xml:space="preserve">place zabaw dla dzieci Kamieniec ,Karczewo i Sepno    </t>
  </si>
  <si>
    <t xml:space="preserve">ścieżka rowerowa Wąbiewo- Parzęczewo          </t>
  </si>
  <si>
    <t xml:space="preserve">plac rekreacyjno-sportowy Karczewo                   </t>
  </si>
  <si>
    <t xml:space="preserve">drogi i place wewnętrzne ( działka po Policji)      </t>
  </si>
  <si>
    <t xml:space="preserve">ogrodzenie ( działka po Policji)                                             </t>
  </si>
  <si>
    <t xml:space="preserve">drogi wewnętrzne ( tzw. plac kościelny Kamieniec)           </t>
  </si>
  <si>
    <t xml:space="preserve">drogi wewnętrzne ( plac kościelny Konojad)                       </t>
  </si>
  <si>
    <t xml:space="preserve">parking przy świetlicy wiejskiej w Jaskółkach                      </t>
  </si>
  <si>
    <t xml:space="preserve">chodniki: w Konojadzie – ul. Ogrodowa, Karczewie, Ujeździe, Maksymilianowie, Kamieńcu -ul.Stawowa, Lubiechowie, Wąbiewie                              </t>
  </si>
  <si>
    <t>parking w m. Doły</t>
  </si>
  <si>
    <t>ogrodzenie hydrofornii Parzęczewo</t>
  </si>
  <si>
    <t>wodociąg Sepno</t>
  </si>
  <si>
    <t>Boisko rekreacyjne w Puszczykowie</t>
  </si>
  <si>
    <t xml:space="preserve">kotły grzewcze gazowe w Urzędzie Gminy         </t>
  </si>
  <si>
    <t xml:space="preserve">kotły gazowe                                                        </t>
  </si>
  <si>
    <t xml:space="preserve">kocioł c.o. – budynek po Policji dla OPS                 </t>
  </si>
  <si>
    <t xml:space="preserve">pompy pływające dla OSP                            </t>
  </si>
  <si>
    <t xml:space="preserve">sieć komputerowa w Urzędzie Gminy          </t>
  </si>
  <si>
    <t xml:space="preserve">wymiennik ciepła w Urzędzie Gminy              </t>
  </si>
  <si>
    <t xml:space="preserve">komputery przenośne – laptopy                    </t>
  </si>
  <si>
    <t xml:space="preserve"> pilarka do ścinki drzew                                      </t>
  </si>
  <si>
    <t xml:space="preserve">kosiarka samojezdna ( na stadionie)             </t>
  </si>
  <si>
    <t>traktor Partner 18H10RB 18 KM wraz z areatorem z rozsypnikiem</t>
  </si>
  <si>
    <t xml:space="preserve">traktor ogrodniczy STIGA GRAND                                                              </t>
  </si>
  <si>
    <t>kosiarka samojezdna z podkaszarką- Karczewo</t>
  </si>
  <si>
    <t xml:space="preserve">Kosiarka traktorowa Wąbiewo                         </t>
  </si>
  <si>
    <t xml:space="preserve">Kosiarka samojezdna ( sołectwo Parzęczewo)   </t>
  </si>
  <si>
    <t xml:space="preserve">stacja obiektowa z radiotelefonem (OSP Konojad)  </t>
  </si>
  <si>
    <t xml:space="preserve">centrala telefoniczna                                                    </t>
  </si>
  <si>
    <t xml:space="preserve">motopompy strażackie                                                 </t>
  </si>
  <si>
    <t xml:space="preserve">klimatyzator do serwerownii                                                                           </t>
  </si>
  <si>
    <t xml:space="preserve">stacja-radiowy system powiadamiania alarmowego -OSP Kamieniec    </t>
  </si>
  <si>
    <t xml:space="preserve">trybuny przenośne na 110 miejsc (stadion Kamieniec)                                </t>
  </si>
  <si>
    <t xml:space="preserve">sprzęt nagłaśniający   </t>
  </si>
  <si>
    <t>urządzenie wspinaczkowe plac zabaw Parzęczewo, Konojad</t>
  </si>
  <si>
    <t xml:space="preserve">wyposażenie Chaty biesiadnej w Kamieńcu (szafa przelotowa, zmywarka, patelnia, szafa chłodnicza)    </t>
  </si>
  <si>
    <t xml:space="preserve">Plac zabaw z altaną ogrodową w Maksymilianowie                                       </t>
  </si>
  <si>
    <t xml:space="preserve">Huśtawka i karuzela na plac zabaw ( Łęki Wielkie, Wolkowo, Puszczykowo, Kotusz, Doły, Jaskółki, Ujazd i Wilanowo)    </t>
  </si>
  <si>
    <t xml:space="preserve">Urządzenia siłowni zewnętrznej- Parzęczewo, Kamieniec   (narciarz, rowerek, wahadło)                    </t>
  </si>
  <si>
    <t xml:space="preserve">Karuzele na place zabaw ( Karczewo, Jaskółki, Ujazd)                                  </t>
  </si>
  <si>
    <t xml:space="preserve">                                                budynek przedszkolny w Kamieńcu</t>
  </si>
  <si>
    <t>1. Jednostki organizacyjne:</t>
  </si>
  <si>
    <t>Jednostki organizacyjne</t>
  </si>
  <si>
    <t>Czynsze za dzierżawy gruntów na cele rolne, obwodów łowieckich i lokali mieszkalnych</t>
  </si>
  <si>
    <t>114/2</t>
  </si>
  <si>
    <t>- Goździchowo - plac zabaw</t>
  </si>
  <si>
    <t>budynek sali gimnastycznej</t>
  </si>
  <si>
    <t>budynek przedszkola</t>
  </si>
  <si>
    <t>ogrodzenie budynku szkoły</t>
  </si>
  <si>
    <r>
      <t>Cmentarze (nieczynne</t>
    </r>
    <r>
      <rPr>
        <sz val="12"/>
        <color indexed="8"/>
        <rFont val="Arial"/>
        <family val="2"/>
        <charset val="238"/>
      </rPr>
      <t>)</t>
    </r>
  </si>
  <si>
    <t xml:space="preserve">boisko sportowo-rekreacyjne na stadionie w Kamieńcu                                                                                                </t>
  </si>
  <si>
    <t xml:space="preserve">zatoka autobusowa Maksymilianowo                     </t>
  </si>
  <si>
    <t xml:space="preserve">zatoka autobusowa Parzęczewo  </t>
  </si>
  <si>
    <t>Boisko rekreacyjne w m. Łęki Wielkie</t>
  </si>
  <si>
    <t>Boisko rekreacyjne w m.Wąbiewo</t>
  </si>
  <si>
    <t>Opłaty z tytułu użytkowania wieczystego nieruchomości</t>
  </si>
  <si>
    <t>INFORMACJA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 STANIE MIENIA KOMUNALNEGO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2020 r.  -</t>
  </si>
  <si>
    <t xml:space="preserve">     1.Grunty i budynki wg stanu na 31.12.2020r.</t>
  </si>
  <si>
    <t>2. Pozostałe środki trwałe będące w ewidencji Urzędu Gminy, wg stanu na dzień 31 grudnia 2020r.</t>
  </si>
  <si>
    <t>II. Dane dotyczące mienia stanowiącego własność gminy będące w ewidencji  i posiadaniu jednostek organizacyjnych gminy wg stanu na  dzień 31 grudnia  2020r.</t>
  </si>
  <si>
    <t xml:space="preserve">Gmina Kamieniec, na dzień 31.12.2020r., posiada 100% udziałów w spółce: Gminny Zakład Komunalny Sp. z o.o. w Kamieńcu, o łącznej wartości 10.506.500,00zł (tj. 21.013 udziałów).  </t>
  </si>
  <si>
    <r>
      <t>IV.</t>
    </r>
    <r>
      <rPr>
        <b/>
        <sz val="12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Arial"/>
        <family val="2"/>
        <charset val="238"/>
      </rPr>
      <t>Dane o zmianach w stanie mienia komunalnego w okresie od 01.01.2020r. do 31.12.2020r.</t>
    </r>
    <r>
      <rPr>
        <b/>
        <sz val="14"/>
        <color indexed="8"/>
        <rFont val="Arial"/>
        <family val="2"/>
        <charset val="238"/>
      </rPr>
      <t xml:space="preserve">  </t>
    </r>
  </si>
  <si>
    <t>V.     Dane o dochodach uzyskanych ze sprzedaży i gospodarowania mieniem gminnym w okresie od  01.01.2020r.  do  31.12.2020r.</t>
  </si>
  <si>
    <t xml:space="preserve">VI.  Inne dane i informacje o zdarzeniach mających wpływ na stan mienia w okresie od  01.01.2020r. do 31.12.2020r.  </t>
  </si>
  <si>
    <t>Sprzedaż działki Nr 335 w Kotuszu</t>
  </si>
  <si>
    <t>Sprzedaż działki Nr 198 Łęki Wielkie</t>
  </si>
  <si>
    <t>Nabycie działki Nr 441/44 obręb Konojad z przeznaczeniem na drogę</t>
  </si>
  <si>
    <t>Sprzedaż działki na rzecz uzytkownika wieczystego - działka Nr 401/19 Kamieniec</t>
  </si>
  <si>
    <t>Sprzedaż działki na rzecz uzytkownika wieczystego - działka Nr 401/20 Kamieniec</t>
  </si>
  <si>
    <t>Sprzedaż działki na rzecz uzytkownika wieczystego - działka Nr 401/8 Kamieniec</t>
  </si>
  <si>
    <t>Sprzedaż działki na rzecz uzytkownika wieczystego - działka Nr 40114 Kamieniec</t>
  </si>
  <si>
    <t>Sprzedaż działki zabudowanej Nr 119 Wilanowo</t>
  </si>
  <si>
    <t>Zakup sprzętu komputerowego dla potrzeb OPS</t>
  </si>
  <si>
    <t>plac zabaw</t>
  </si>
  <si>
    <t>Modernizacja dachu Sali gimnastycznej - Szkoła Podstawowa Kamieniec</t>
  </si>
  <si>
    <t>Plac zabaw - Przedszkole Gminne Kamieniec</t>
  </si>
  <si>
    <t>3. Wartości niematerialne i prawne będące w ewidencji Urzędu Gminy, wg stanu na dzień                                                    31 grudnia 2020r. stanowiące środki trwałe.</t>
  </si>
  <si>
    <t xml:space="preserve"> drogi gminne ( z inwestycji z lat 2001-2020)                                        </t>
  </si>
  <si>
    <t>boisko sportowe w m. Ujazd,  Kotusz, Wolkowo, Kowalewo, Sepno, Kamieniec, Parzęczewo, Karczewo i Lubiechowo</t>
  </si>
  <si>
    <t xml:space="preserve">sieć oświetlenia ulicznego ( Kamieniec  Goździchowo, Sepno, Łęki Małe, Łęki Wielkie )              </t>
  </si>
  <si>
    <t>Plac rekreacyjny w m. Łęki Wielkie</t>
  </si>
  <si>
    <t>Wykonanie placu rekreayjnego w m. Łęki Wielkie</t>
  </si>
  <si>
    <t>Budowa boiska sportowego w m. Karczewo</t>
  </si>
  <si>
    <t>Budowa boiska sportowego w m. Lubiechowo</t>
  </si>
  <si>
    <t>Budowa oświetlenia w m. Kamieniec (ul. Bukowa, Topolowa, Kasztanowa, Lipowa, Klonowa, Stawowa i Sportowa)</t>
  </si>
  <si>
    <t>Wykonanie oświetlenia w m. Łęki Wielkie</t>
  </si>
  <si>
    <t>Wykonanie oświetlenia ciągu komunikacyjnego Goździchowo - Łęki Wielkie - Wolkowo</t>
  </si>
  <si>
    <t>Przebudowa drogi w m. Konojad</t>
  </si>
  <si>
    <t>Przebudowa drogi Lubiechowo-Wąbiewo</t>
  </si>
  <si>
    <t>Przebudowa drogi w m. Ujazd - Huby</t>
  </si>
  <si>
    <t>Modernizacja sieci komputerowej Urzędu Gminy (5 x zestaw komputerowy, 2 x drukarka, 1 x szafa serwerowa, 1 x laptop)</t>
  </si>
  <si>
    <t>Sprzedaż budynku mieszkalnego w m. Wilanowo</t>
  </si>
  <si>
    <t>Sprzedaż budynku gospodarczego (chlewnia) w m. Wilanowo</t>
  </si>
  <si>
    <t>Sprzedaż budynku gospodarczego (stodoła) w m. Wilanowo</t>
  </si>
  <si>
    <t>Likwidacja oczyszczalni ścieków w m. Sepno (rozbiórka)</t>
  </si>
  <si>
    <t>Najem lokali użytkowych pomieszczeń w Urzędzie Gminy, w jednostkach oświatowych, w świetlicach wiejskich i remizie strażackiej oraz dzierżawa gruntów na cele nierolnicze oraz zarządzanie mieniem gminnym.</t>
  </si>
  <si>
    <t xml:space="preserve">Sprzedaż działek: nr 335 ( Kotusz), nr 198 ( Łęki Wielkie), nr 401/19, nr 401/20, nr 401/8, nr 401/14 ( Kamieniec), nr 119  ( Wilanowo) </t>
  </si>
  <si>
    <r>
      <t xml:space="preserve">    kopiarka Ricoh </t>
    </r>
    <r>
      <rPr>
        <b/>
        <sz val="11"/>
        <color indexed="8"/>
        <rFont val="Arial"/>
        <family val="2"/>
        <charset val="238"/>
      </rPr>
      <t xml:space="preserve">             </t>
    </r>
  </si>
  <si>
    <r>
      <t>Gmina Kamieniec posiada na dzień 31.12.2020 r. wierzytelności zabezpieczone hipoteką w kwocie 90.324,55 zł  dotyczące podatku rolnego, od nieruchomości i leśnego z lat  2000 – 2018</t>
    </r>
    <r>
      <rPr>
        <sz val="12"/>
        <color rgb="FFC00000"/>
        <rFont val="Arial"/>
        <family val="2"/>
        <charset val="238"/>
      </rPr>
      <t>.</t>
    </r>
  </si>
  <si>
    <r>
      <t xml:space="preserve">Prawo użytkowania wieczystego działek nr 16, 18,19,15/2 (obręb Sepno),  nr 139, 137, 174 (obręb Maksymilianowo), nr 20,75 (obręb Cykowo), nr 122, 123, 249 (obręb Wilanowo), nr 454 (obręb Konojad), nr 493, 492, 497, 489, 475, 512, 494/3 (obręb Karczewo), nr 13 (obręb Cykówiec), nr 176, 69, 40, 365, 509, 415, 224, 363, 197 (obręb Wolkowo) - o łącznej powierzchni wynoszącej 20,9615 ha, wraz z własnością posadowionych na nich budynków i budowli, Gmina Kamieniec otrzymała w formie nieodpłatnej od PKP S.A aktem notarialnym z dnia 31 stycznia 2018r. - Repertorium A numer 775/2018. Wartość  prawa wieczystego użytkowania to </t>
    </r>
    <r>
      <rPr>
        <u/>
        <sz val="12"/>
        <color rgb="FF000000"/>
        <rFont val="Arial"/>
        <family val="2"/>
        <charset val="238"/>
      </rPr>
      <t>1.078.433,00zł.</t>
    </r>
    <r>
      <rPr>
        <sz val="12"/>
        <color rgb="FF000000"/>
        <rFont val="Arial"/>
        <family val="2"/>
        <charset val="238"/>
      </rPr>
      <t xml:space="preserve"> W 2020r. dokonano podziału dz. nr 15/2 w Sepnie na dz. nr 15/3 i 15/4.</t>
    </r>
  </si>
  <si>
    <t>Kamieniec, dna 15 marca 2021r.</t>
  </si>
  <si>
    <t>e) nieruchomość po SKR -wł. garaży</t>
  </si>
  <si>
    <t>f) nieruchomość po SKR-wł. garaży</t>
  </si>
  <si>
    <t>g)nieruchomość po SKR- wł. garaży</t>
  </si>
  <si>
    <t>h) nieruchomość po RKS Łubnica</t>
  </si>
  <si>
    <t>c) Konojad</t>
  </si>
  <si>
    <t>d) Puszczykowo</t>
  </si>
  <si>
    <t>e) Lubiechowo ( boisko i plac zabaw)</t>
  </si>
  <si>
    <t>Na podstawie art. 267 ust.1 pkt 3 ustawy z dnia 27 sierpnia 2009r. o finansach publicznych ( tekst jednolity: Dz. U. z 2021r., poz. 305) przedstawia się informację o stanie mienia komunalnego.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</si>
</sst>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00"/>
    <numFmt numFmtId="165" formatCode="[$-415]#,##0.00"/>
    <numFmt numFmtId="166" formatCode="[$-415]General"/>
    <numFmt numFmtId="167" formatCode="[$-415]0.00"/>
    <numFmt numFmtId="168" formatCode="#,##0.00&quot; zł&quot;"/>
    <numFmt numFmtId="169" formatCode="[$-415]mmm\-yy"/>
    <numFmt numFmtId="170" formatCode="[$-415]dd\-mmm"/>
    <numFmt numFmtId="171" formatCode="#,##0.0000"/>
    <numFmt numFmtId="172" formatCode="#,##0.00&quot; &quot;[$zł-415];[Red]&quot;-&quot;#,##0.00&quot; &quot;[$zł-415]"/>
  </numFmts>
  <fonts count="43" x14ac:knownFonts="1"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2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3"/>
      <color rgb="FF000000"/>
      <name val="Arial"/>
      <family val="2"/>
      <charset val="238"/>
    </font>
    <font>
      <i/>
      <sz val="14"/>
      <color rgb="FF000000"/>
      <name val="Arial"/>
      <family val="2"/>
      <charset val="238"/>
    </font>
    <font>
      <sz val="20"/>
      <color rgb="FF000000"/>
      <name val="Arial"/>
      <family val="2"/>
      <charset val="238"/>
    </font>
    <font>
      <sz val="20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sz val="14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i/>
      <sz val="14"/>
      <color rgb="FF000000"/>
      <name val="Times New Roman"/>
      <family val="1"/>
      <charset val="238"/>
    </font>
    <font>
      <b/>
      <i/>
      <sz val="12"/>
      <color rgb="FF000000"/>
      <name val="Arial"/>
      <family val="2"/>
      <charset val="238"/>
    </font>
    <font>
      <b/>
      <sz val="20"/>
      <color rgb="FF000000"/>
      <name val="Arial"/>
      <family val="2"/>
      <charset val="238"/>
    </font>
    <font>
      <b/>
      <u val="double"/>
      <sz val="20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3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8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rgb="FFC00000"/>
      <name val="Arial"/>
      <family val="2"/>
      <charset val="238"/>
    </font>
    <font>
      <u/>
      <sz val="12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808080"/>
        <bgColor rgb="FF808080"/>
      </patternFill>
    </fill>
    <fill>
      <patternFill patternType="solid">
        <fgColor rgb="FFA6A6A6"/>
        <bgColor rgb="FFA6A6A6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6">
    <xf numFmtId="0" fontId="0" fillId="0" borderId="0"/>
    <xf numFmtId="166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72" fontId="8" fillId="0" borderId="0"/>
  </cellStyleXfs>
  <cellXfs count="477">
    <xf numFmtId="0" fontId="0" fillId="0" borderId="0" xfId="0"/>
    <xf numFmtId="165" fontId="9" fillId="2" borderId="0" xfId="1" applyNumberFormat="1" applyFont="1" applyFill="1" applyAlignment="1">
      <alignment horizontal="right" vertical="top" wrapText="1"/>
    </xf>
    <xf numFmtId="165" fontId="9" fillId="2" borderId="0" xfId="1" applyNumberFormat="1" applyFont="1" applyFill="1" applyAlignment="1">
      <alignment vertical="top" wrapText="1"/>
    </xf>
    <xf numFmtId="166" fontId="9" fillId="2" borderId="0" xfId="1" applyFont="1" applyFill="1" applyAlignment="1">
      <alignment vertical="top" wrapText="1"/>
    </xf>
    <xf numFmtId="166" fontId="9" fillId="0" borderId="0" xfId="1" applyFont="1" applyAlignment="1">
      <alignment vertical="top" wrapText="1"/>
    </xf>
    <xf numFmtId="166" fontId="10" fillId="0" borderId="0" xfId="1" applyFont="1" applyAlignment="1">
      <alignment vertical="top" wrapText="1"/>
    </xf>
    <xf numFmtId="166" fontId="10" fillId="0" borderId="0" xfId="1" applyFont="1" applyAlignment="1">
      <alignment vertical="center" wrapText="1"/>
    </xf>
    <xf numFmtId="165" fontId="9" fillId="2" borderId="0" xfId="1" applyNumberFormat="1" applyFont="1" applyFill="1" applyAlignment="1">
      <alignment horizontal="right" vertical="center" wrapText="1"/>
    </xf>
    <xf numFmtId="165" fontId="9" fillId="2" borderId="0" xfId="1" applyNumberFormat="1" applyFont="1" applyFill="1" applyAlignment="1">
      <alignment vertical="center" wrapText="1"/>
    </xf>
    <xf numFmtId="166" fontId="9" fillId="2" borderId="0" xfId="1" applyFont="1" applyFill="1" applyAlignment="1">
      <alignment vertical="center" wrapText="1"/>
    </xf>
    <xf numFmtId="166" fontId="9" fillId="0" borderId="0" xfId="1" applyFont="1" applyAlignment="1">
      <alignment vertical="center" wrapText="1"/>
    </xf>
    <xf numFmtId="165" fontId="11" fillId="2" borderId="0" xfId="1" applyNumberFormat="1" applyFont="1" applyFill="1" applyAlignment="1">
      <alignment horizontal="right" wrapText="1"/>
    </xf>
    <xf numFmtId="165" fontId="11" fillId="2" borderId="0" xfId="1" applyNumberFormat="1" applyFont="1" applyFill="1" applyAlignment="1">
      <alignment horizontal="center" wrapText="1"/>
    </xf>
    <xf numFmtId="166" fontId="11" fillId="2" borderId="0" xfId="1" applyFont="1" applyFill="1" applyAlignment="1">
      <alignment horizontal="center" wrapText="1"/>
    </xf>
    <xf numFmtId="166" fontId="11" fillId="0" borderId="0" xfId="1" applyFont="1" applyAlignment="1">
      <alignment horizontal="center" wrapText="1"/>
    </xf>
    <xf numFmtId="166" fontId="12" fillId="3" borderId="1" xfId="1" applyFont="1" applyFill="1" applyBorder="1" applyAlignment="1">
      <alignment horizontal="center" vertical="center" wrapText="1"/>
    </xf>
    <xf numFmtId="166" fontId="13" fillId="3" borderId="1" xfId="1" applyFont="1" applyFill="1" applyBorder="1" applyAlignment="1">
      <alignment vertical="center" wrapText="1"/>
    </xf>
    <xf numFmtId="166" fontId="9" fillId="3" borderId="1" xfId="1" applyFont="1" applyFill="1" applyBorder="1" applyAlignment="1">
      <alignment horizontal="center" vertical="center" wrapText="1"/>
    </xf>
    <xf numFmtId="166" fontId="9" fillId="3" borderId="2" xfId="1" applyFont="1" applyFill="1" applyBorder="1" applyAlignment="1">
      <alignment horizontal="center" vertical="center" wrapText="1"/>
    </xf>
    <xf numFmtId="164" fontId="13" fillId="3" borderId="1" xfId="1" applyNumberFormat="1" applyFont="1" applyFill="1" applyBorder="1" applyAlignment="1">
      <alignment horizontal="center" vertical="center" wrapText="1"/>
    </xf>
    <xf numFmtId="165" fontId="13" fillId="3" borderId="3" xfId="1" applyNumberFormat="1" applyFont="1" applyFill="1" applyBorder="1" applyAlignment="1">
      <alignment horizontal="right" vertical="center" wrapText="1"/>
    </xf>
    <xf numFmtId="165" fontId="13" fillId="3" borderId="4" xfId="1" applyNumberFormat="1" applyFont="1" applyFill="1" applyBorder="1" applyAlignment="1">
      <alignment horizontal="right" vertical="center" wrapText="1"/>
    </xf>
    <xf numFmtId="166" fontId="9" fillId="3" borderId="0" xfId="1" applyFont="1" applyFill="1" applyAlignment="1">
      <alignment vertical="center" wrapText="1"/>
    </xf>
    <xf numFmtId="166" fontId="12" fillId="3" borderId="3" xfId="1" applyFont="1" applyFill="1" applyBorder="1" applyAlignment="1">
      <alignment horizontal="center" vertical="center" wrapText="1"/>
    </xf>
    <xf numFmtId="166" fontId="13" fillId="3" borderId="3" xfId="1" applyFont="1" applyFill="1" applyBorder="1" applyAlignment="1">
      <alignment vertical="center" wrapText="1"/>
    </xf>
    <xf numFmtId="166" fontId="9" fillId="3" borderId="3" xfId="1" applyFont="1" applyFill="1" applyBorder="1" applyAlignment="1">
      <alignment horizontal="center" vertical="center" wrapText="1"/>
    </xf>
    <xf numFmtId="166" fontId="9" fillId="3" borderId="4" xfId="1" applyFont="1" applyFill="1" applyBorder="1" applyAlignment="1">
      <alignment horizontal="center" vertical="center" wrapText="1"/>
    </xf>
    <xf numFmtId="164" fontId="13" fillId="3" borderId="4" xfId="1" applyNumberFormat="1" applyFont="1" applyFill="1" applyBorder="1" applyAlignment="1">
      <alignment horizontal="center" vertical="center" wrapText="1"/>
    </xf>
    <xf numFmtId="164" fontId="13" fillId="3" borderId="3" xfId="1" applyNumberFormat="1" applyFont="1" applyFill="1" applyBorder="1" applyAlignment="1">
      <alignment horizontal="center" vertical="center" wrapText="1"/>
    </xf>
    <xf numFmtId="164" fontId="13" fillId="3" borderId="5" xfId="1" applyNumberFormat="1" applyFont="1" applyFill="1" applyBorder="1" applyAlignment="1">
      <alignment horizontal="center" vertical="center" wrapText="1"/>
    </xf>
    <xf numFmtId="165" fontId="13" fillId="3" borderId="6" xfId="1" applyNumberFormat="1" applyFont="1" applyFill="1" applyBorder="1" applyAlignment="1">
      <alignment horizontal="right" vertical="center" wrapText="1"/>
    </xf>
    <xf numFmtId="166" fontId="14" fillId="0" borderId="3" xfId="1" applyFont="1" applyBorder="1" applyAlignment="1">
      <alignment vertical="center" wrapText="1"/>
    </xf>
    <xf numFmtId="166" fontId="9" fillId="0" borderId="3" xfId="1" applyFont="1" applyBorder="1" applyAlignment="1">
      <alignment horizontal="center" vertical="center" wrapText="1"/>
    </xf>
    <xf numFmtId="166" fontId="9" fillId="0" borderId="4" xfId="1" applyFont="1" applyBorder="1" applyAlignment="1">
      <alignment horizontal="center" vertical="center" wrapText="1"/>
    </xf>
    <xf numFmtId="164" fontId="14" fillId="0" borderId="6" xfId="1" applyNumberFormat="1" applyFont="1" applyBorder="1" applyAlignment="1">
      <alignment horizontal="center" vertical="center" wrapText="1"/>
    </xf>
    <xf numFmtId="165" fontId="9" fillId="2" borderId="0" xfId="1" applyNumberFormat="1" applyFont="1" applyFill="1" applyAlignment="1">
      <alignment horizontal="right" wrapText="1"/>
    </xf>
    <xf numFmtId="165" fontId="9" fillId="2" borderId="0" xfId="1" applyNumberFormat="1" applyFont="1" applyFill="1" applyAlignment="1">
      <alignment wrapText="1"/>
    </xf>
    <xf numFmtId="166" fontId="9" fillId="2" borderId="0" xfId="1" applyFont="1" applyFill="1" applyAlignment="1">
      <alignment wrapText="1"/>
    </xf>
    <xf numFmtId="166" fontId="9" fillId="0" borderId="0" xfId="1" applyFont="1" applyAlignment="1">
      <alignment wrapText="1"/>
    </xf>
    <xf numFmtId="166" fontId="9" fillId="0" borderId="4" xfId="1" applyFont="1" applyBorder="1" applyAlignment="1">
      <alignment horizontal="center" vertical="top" wrapText="1"/>
    </xf>
    <xf numFmtId="166" fontId="14" fillId="0" borderId="3" xfId="1" applyFont="1" applyBorder="1" applyAlignment="1">
      <alignment horizontal="right" vertical="center" wrapText="1"/>
    </xf>
    <xf numFmtId="166" fontId="14" fillId="0" borderId="3" xfId="1" applyFont="1" applyBorder="1" applyAlignment="1">
      <alignment horizontal="right" vertical="top" wrapText="1"/>
    </xf>
    <xf numFmtId="166" fontId="12" fillId="0" borderId="1" xfId="1" applyFont="1" applyBorder="1" applyAlignment="1">
      <alignment horizontal="center" vertical="center" wrapText="1"/>
    </xf>
    <xf numFmtId="166" fontId="9" fillId="0" borderId="1" xfId="1" applyFont="1" applyBorder="1" applyAlignment="1">
      <alignment horizontal="center" vertical="center" wrapText="1"/>
    </xf>
    <xf numFmtId="166" fontId="9" fillId="0" borderId="2" xfId="1" applyFont="1" applyBorder="1" applyAlignment="1">
      <alignment horizontal="center" vertical="top" wrapText="1"/>
    </xf>
    <xf numFmtId="165" fontId="13" fillId="3" borderId="5" xfId="1" applyNumberFormat="1" applyFont="1" applyFill="1" applyBorder="1" applyAlignment="1">
      <alignment horizontal="right" vertical="center" wrapText="1"/>
    </xf>
    <xf numFmtId="166" fontId="9" fillId="0" borderId="7" xfId="1" applyFont="1" applyBorder="1" applyAlignment="1">
      <alignment vertical="center" wrapText="1"/>
    </xf>
    <xf numFmtId="165" fontId="14" fillId="0" borderId="3" xfId="1" applyNumberFormat="1" applyFont="1" applyBorder="1" applyAlignment="1">
      <alignment horizontal="center" vertical="top" wrapText="1"/>
    </xf>
    <xf numFmtId="166" fontId="9" fillId="0" borderId="7" xfId="1" applyFont="1" applyBorder="1" applyAlignment="1">
      <alignment vertical="top" wrapText="1"/>
    </xf>
    <xf numFmtId="166" fontId="9" fillId="0" borderId="1" xfId="1" applyFont="1" applyBorder="1" applyAlignment="1">
      <alignment vertical="center" wrapText="1"/>
    </xf>
    <xf numFmtId="165" fontId="13" fillId="3" borderId="3" xfId="1" applyNumberFormat="1" applyFont="1" applyFill="1" applyBorder="1" applyAlignment="1">
      <alignment horizontal="center" vertical="center" wrapText="1"/>
    </xf>
    <xf numFmtId="169" fontId="9" fillId="0" borderId="3" xfId="1" applyNumberFormat="1" applyFont="1" applyBorder="1" applyAlignment="1">
      <alignment horizontal="center" vertical="center" wrapText="1"/>
    </xf>
    <xf numFmtId="164" fontId="14" fillId="2" borderId="3" xfId="1" applyNumberFormat="1" applyFont="1" applyFill="1" applyBorder="1" applyAlignment="1">
      <alignment horizontal="center" vertical="center" wrapText="1"/>
    </xf>
    <xf numFmtId="165" fontId="14" fillId="2" borderId="4" xfId="1" applyNumberFormat="1" applyFont="1" applyFill="1" applyBorder="1" applyAlignment="1">
      <alignment horizontal="right" vertical="center" wrapText="1"/>
    </xf>
    <xf numFmtId="165" fontId="14" fillId="0" borderId="3" xfId="1" applyNumberFormat="1" applyFont="1" applyBorder="1" applyAlignment="1">
      <alignment horizontal="right" vertical="top" wrapText="1"/>
    </xf>
    <xf numFmtId="164" fontId="14" fillId="2" borderId="5" xfId="1" applyNumberFormat="1" applyFont="1" applyFill="1" applyBorder="1" applyAlignment="1">
      <alignment horizontal="center" vertical="center" wrapText="1"/>
    </xf>
    <xf numFmtId="165" fontId="14" fillId="2" borderId="6" xfId="1" applyNumberFormat="1" applyFont="1" applyFill="1" applyBorder="1" applyAlignment="1">
      <alignment horizontal="right" vertical="center" wrapText="1"/>
    </xf>
    <xf numFmtId="166" fontId="9" fillId="3" borderId="0" xfId="1" applyFont="1" applyFill="1" applyAlignment="1">
      <alignment wrapText="1"/>
    </xf>
    <xf numFmtId="164" fontId="13" fillId="3" borderId="6" xfId="1" applyNumberFormat="1" applyFont="1" applyFill="1" applyBorder="1" applyAlignment="1">
      <alignment horizontal="center" vertical="center" wrapText="1"/>
    </xf>
    <xf numFmtId="166" fontId="13" fillId="3" borderId="3" xfId="1" applyFont="1" applyFill="1" applyBorder="1" applyAlignment="1">
      <alignment horizontal="left" vertical="center" wrapText="1"/>
    </xf>
    <xf numFmtId="165" fontId="9" fillId="2" borderId="0" xfId="1" applyNumberFormat="1" applyFont="1" applyFill="1" applyAlignment="1">
      <alignment horizontal="center" wrapText="1"/>
    </xf>
    <xf numFmtId="166" fontId="9" fillId="2" borderId="0" xfId="1" applyFont="1" applyFill="1" applyAlignment="1">
      <alignment horizontal="center" wrapText="1"/>
    </xf>
    <xf numFmtId="166" fontId="9" fillId="3" borderId="0" xfId="1" applyFont="1" applyFill="1" applyAlignment="1">
      <alignment horizontal="center" wrapText="1"/>
    </xf>
    <xf numFmtId="49" fontId="9" fillId="0" borderId="3" xfId="1" applyNumberFormat="1" applyFont="1" applyBorder="1" applyAlignment="1">
      <alignment horizontal="center" vertical="center" wrapText="1"/>
    </xf>
    <xf numFmtId="170" fontId="9" fillId="0" borderId="3" xfId="1" applyNumberFormat="1" applyFont="1" applyBorder="1" applyAlignment="1">
      <alignment horizontal="center" vertical="center" wrapText="1"/>
    </xf>
    <xf numFmtId="165" fontId="14" fillId="2" borderId="6" xfId="1" applyNumberFormat="1" applyFont="1" applyFill="1" applyBorder="1" applyAlignment="1">
      <alignment horizontal="center" vertical="center" wrapText="1"/>
    </xf>
    <xf numFmtId="165" fontId="14" fillId="0" borderId="8" xfId="1" applyNumberFormat="1" applyFont="1" applyBorder="1" applyAlignment="1">
      <alignment vertical="center" wrapText="1"/>
    </xf>
    <xf numFmtId="165" fontId="9" fillId="2" borderId="0" xfId="1" applyNumberFormat="1" applyFont="1" applyFill="1" applyAlignment="1">
      <alignment horizontal="center" vertical="center" wrapText="1"/>
    </xf>
    <xf numFmtId="166" fontId="9" fillId="2" borderId="0" xfId="1" applyFont="1" applyFill="1" applyAlignment="1">
      <alignment horizontal="center" vertical="center" wrapText="1"/>
    </xf>
    <xf numFmtId="166" fontId="9" fillId="3" borderId="0" xfId="1" applyFont="1" applyFill="1" applyAlignment="1">
      <alignment horizontal="center" vertical="center" wrapText="1"/>
    </xf>
    <xf numFmtId="165" fontId="14" fillId="0" borderId="1" xfId="1" applyNumberFormat="1" applyFont="1" applyBorder="1" applyAlignment="1">
      <alignment vertical="center" wrapText="1"/>
    </xf>
    <xf numFmtId="165" fontId="14" fillId="0" borderId="4" xfId="1" applyNumberFormat="1" applyFont="1" applyBorder="1" applyAlignment="1">
      <alignment horizontal="center" vertical="center" wrapText="1"/>
    </xf>
    <xf numFmtId="166" fontId="9" fillId="0" borderId="8" xfId="1" applyFont="1" applyBorder="1" applyAlignment="1">
      <alignment horizontal="center" vertical="center" wrapText="1"/>
    </xf>
    <xf numFmtId="166" fontId="9" fillId="0" borderId="9" xfId="1" applyFont="1" applyBorder="1" applyAlignment="1">
      <alignment horizontal="center" vertical="top" wrapText="1"/>
    </xf>
    <xf numFmtId="165" fontId="14" fillId="0" borderId="8" xfId="1" applyNumberFormat="1" applyFont="1" applyBorder="1" applyAlignment="1">
      <alignment horizontal="right" vertical="top" wrapText="1"/>
    </xf>
    <xf numFmtId="166" fontId="12" fillId="3" borderId="3" xfId="1" applyFont="1" applyFill="1" applyBorder="1" applyAlignment="1">
      <alignment vertical="center" wrapText="1"/>
    </xf>
    <xf numFmtId="49" fontId="14" fillId="0" borderId="3" xfId="1" applyNumberFormat="1" applyFont="1" applyBorder="1" applyAlignment="1">
      <alignment vertical="center" wrapText="1"/>
    </xf>
    <xf numFmtId="164" fontId="15" fillId="0" borderId="3" xfId="1" applyNumberFormat="1" applyFont="1" applyBorder="1" applyAlignment="1">
      <alignment horizontal="center" vertical="center" wrapText="1"/>
    </xf>
    <xf numFmtId="165" fontId="15" fillId="0" borderId="3" xfId="1" applyNumberFormat="1" applyFont="1" applyBorder="1" applyAlignment="1">
      <alignment horizontal="right" vertical="center" wrapText="1"/>
    </xf>
    <xf numFmtId="166" fontId="12" fillId="3" borderId="4" xfId="1" applyFont="1" applyFill="1" applyBorder="1" applyAlignment="1">
      <alignment horizontal="center" vertical="center" wrapText="1"/>
    </xf>
    <xf numFmtId="166" fontId="9" fillId="0" borderId="3" xfId="1" applyFont="1" applyBorder="1" applyAlignment="1">
      <alignment horizontal="center" vertical="top" wrapText="1"/>
    </xf>
    <xf numFmtId="166" fontId="12" fillId="3" borderId="8" xfId="1" applyFont="1" applyFill="1" applyBorder="1" applyAlignment="1">
      <alignment horizontal="center" vertical="center" wrapText="1"/>
    </xf>
    <xf numFmtId="166" fontId="13" fillId="3" borderId="8" xfId="1" applyFont="1" applyFill="1" applyBorder="1" applyAlignment="1">
      <alignment vertical="center" wrapText="1"/>
    </xf>
    <xf numFmtId="166" fontId="9" fillId="3" borderId="8" xfId="1" applyFont="1" applyFill="1" applyBorder="1" applyAlignment="1">
      <alignment horizontal="center" vertical="center" wrapText="1"/>
    </xf>
    <xf numFmtId="166" fontId="9" fillId="3" borderId="9" xfId="1" applyFont="1" applyFill="1" applyBorder="1" applyAlignment="1">
      <alignment horizontal="center" vertical="center" wrapText="1"/>
    </xf>
    <xf numFmtId="164" fontId="13" fillId="3" borderId="7" xfId="1" applyNumberFormat="1" applyFont="1" applyFill="1" applyBorder="1" applyAlignment="1">
      <alignment horizontal="center" vertical="center" wrapText="1"/>
    </xf>
    <xf numFmtId="164" fontId="13" fillId="3" borderId="12" xfId="1" applyNumberFormat="1" applyFont="1" applyFill="1" applyBorder="1" applyAlignment="1">
      <alignment horizontal="center" vertical="center" wrapText="1"/>
    </xf>
    <xf numFmtId="165" fontId="13" fillId="3" borderId="7" xfId="1" applyNumberFormat="1" applyFont="1" applyFill="1" applyBorder="1" applyAlignment="1">
      <alignment horizontal="right" vertical="center" wrapText="1"/>
    </xf>
    <xf numFmtId="165" fontId="13" fillId="3" borderId="0" xfId="1" applyNumberFormat="1" applyFont="1" applyFill="1" applyAlignment="1">
      <alignment horizontal="right" vertical="center" wrapText="1"/>
    </xf>
    <xf numFmtId="171" fontId="13" fillId="4" borderId="3" xfId="1" applyNumberFormat="1" applyFont="1" applyFill="1" applyBorder="1" applyAlignment="1">
      <alignment horizontal="center" vertical="center" wrapText="1"/>
    </xf>
    <xf numFmtId="165" fontId="13" fillId="4" borderId="3" xfId="1" applyNumberFormat="1" applyFont="1" applyFill="1" applyBorder="1" applyAlignment="1">
      <alignment horizontal="right" vertical="center" wrapText="1"/>
    </xf>
    <xf numFmtId="165" fontId="13" fillId="4" borderId="4" xfId="1" applyNumberFormat="1" applyFont="1" applyFill="1" applyBorder="1" applyAlignment="1">
      <alignment horizontal="right" vertical="center" wrapText="1"/>
    </xf>
    <xf numFmtId="165" fontId="14" fillId="2" borderId="0" xfId="1" applyNumberFormat="1" applyFont="1" applyFill="1" applyAlignment="1">
      <alignment horizontal="right" vertical="center" wrapText="1"/>
    </xf>
    <xf numFmtId="165" fontId="14" fillId="2" borderId="0" xfId="1" applyNumberFormat="1" applyFont="1" applyFill="1" applyAlignment="1">
      <alignment horizontal="center" vertical="center" wrapText="1"/>
    </xf>
    <xf numFmtId="166" fontId="14" fillId="2" borderId="0" xfId="1" applyFont="1" applyFill="1" applyAlignment="1">
      <alignment horizontal="center" vertical="center" wrapText="1"/>
    </xf>
    <xf numFmtId="166" fontId="14" fillId="4" borderId="0" xfId="1" applyFont="1" applyFill="1" applyAlignment="1">
      <alignment horizontal="center" vertical="center" wrapText="1"/>
    </xf>
    <xf numFmtId="166" fontId="9" fillId="0" borderId="0" xfId="1" applyFont="1" applyAlignment="1">
      <alignment horizontal="center" vertical="center" wrapText="1"/>
    </xf>
    <xf numFmtId="166" fontId="9" fillId="0" borderId="0" xfId="1" applyFont="1" applyAlignment="1">
      <alignment horizontal="center" wrapText="1"/>
    </xf>
    <xf numFmtId="164" fontId="9" fillId="0" borderId="0" xfId="1" applyNumberFormat="1" applyFont="1" applyAlignment="1">
      <alignment horizontal="center" wrapText="1"/>
    </xf>
    <xf numFmtId="165" fontId="9" fillId="0" borderId="0" xfId="1" applyNumberFormat="1" applyFont="1" applyAlignment="1">
      <alignment horizontal="right" wrapText="1"/>
    </xf>
    <xf numFmtId="164" fontId="13" fillId="0" borderId="0" xfId="1" applyNumberFormat="1" applyFont="1" applyAlignment="1">
      <alignment horizontal="center" vertical="center" wrapText="1"/>
    </xf>
    <xf numFmtId="166" fontId="18" fillId="0" borderId="0" xfId="1" applyFont="1" applyAlignment="1">
      <alignment vertical="center" wrapText="1"/>
    </xf>
    <xf numFmtId="166" fontId="18" fillId="2" borderId="0" xfId="1" applyFont="1" applyFill="1" applyAlignment="1">
      <alignment horizontal="left" vertical="center"/>
    </xf>
    <xf numFmtId="166" fontId="18" fillId="2" borderId="0" xfId="1" applyFont="1" applyFill="1" applyAlignment="1">
      <alignment horizontal="left" vertical="center" wrapText="1"/>
    </xf>
    <xf numFmtId="166" fontId="18" fillId="0" borderId="0" xfId="1" applyFont="1" applyAlignment="1">
      <alignment horizontal="left" vertical="center" wrapText="1"/>
    </xf>
    <xf numFmtId="165" fontId="13" fillId="2" borderId="0" xfId="1" applyNumberFormat="1" applyFont="1" applyFill="1" applyAlignment="1">
      <alignment horizontal="center" vertical="center" wrapText="1"/>
    </xf>
    <xf numFmtId="167" fontId="13" fillId="2" borderId="0" xfId="1" applyNumberFormat="1" applyFont="1" applyFill="1" applyAlignment="1">
      <alignment horizontal="center" vertical="center" wrapText="1"/>
    </xf>
    <xf numFmtId="166" fontId="13" fillId="2" borderId="0" xfId="1" applyFont="1" applyFill="1" applyAlignment="1">
      <alignment horizontal="center" vertical="center" wrapText="1"/>
    </xf>
    <xf numFmtId="166" fontId="13" fillId="0" borderId="0" xfId="1" applyFont="1" applyAlignment="1">
      <alignment horizontal="center" vertical="center" wrapText="1"/>
    </xf>
    <xf numFmtId="166" fontId="14" fillId="0" borderId="1" xfId="1" applyFont="1" applyBorder="1" applyAlignment="1">
      <alignment horizontal="center" vertical="top" wrapText="1"/>
    </xf>
    <xf numFmtId="165" fontId="21" fillId="3" borderId="1" xfId="1" applyNumberFormat="1" applyFont="1" applyFill="1" applyBorder="1" applyAlignment="1">
      <alignment horizontal="right" vertical="center" wrapText="1"/>
    </xf>
    <xf numFmtId="165" fontId="21" fillId="0" borderId="3" xfId="1" applyNumberFormat="1" applyFont="1" applyBorder="1" applyAlignment="1">
      <alignment horizontal="right" vertical="center" wrapText="1"/>
    </xf>
    <xf numFmtId="167" fontId="14" fillId="2" borderId="0" xfId="1" applyNumberFormat="1" applyFont="1" applyFill="1" applyAlignment="1">
      <alignment horizontal="right" vertical="center" wrapText="1"/>
    </xf>
    <xf numFmtId="165" fontId="14" fillId="2" borderId="0" xfId="1" applyNumberFormat="1" applyFont="1" applyFill="1" applyAlignment="1">
      <alignment vertical="center" wrapText="1"/>
    </xf>
    <xf numFmtId="166" fontId="14" fillId="2" borderId="0" xfId="1" applyFont="1" applyFill="1" applyAlignment="1">
      <alignment vertical="center" wrapText="1"/>
    </xf>
    <xf numFmtId="166" fontId="14" fillId="3" borderId="0" xfId="1" applyFont="1" applyFill="1" applyAlignment="1">
      <alignment vertical="center" wrapText="1"/>
    </xf>
    <xf numFmtId="166" fontId="14" fillId="0" borderId="8" xfId="1" applyFont="1" applyBorder="1" applyAlignment="1">
      <alignment vertical="top" wrapText="1"/>
    </xf>
    <xf numFmtId="166" fontId="14" fillId="0" borderId="0" xfId="1" applyFont="1" applyAlignment="1">
      <alignment vertical="center" wrapText="1"/>
    </xf>
    <xf numFmtId="166" fontId="14" fillId="0" borderId="7" xfId="1" applyFont="1" applyBorder="1" applyAlignment="1">
      <alignment vertical="top" wrapText="1"/>
    </xf>
    <xf numFmtId="165" fontId="21" fillId="0" borderId="3" xfId="1" applyNumberFormat="1" applyFont="1" applyBorder="1" applyAlignment="1">
      <alignment vertical="center" wrapText="1"/>
    </xf>
    <xf numFmtId="165" fontId="21" fillId="0" borderId="1" xfId="1" applyNumberFormat="1" applyFont="1" applyBorder="1" applyAlignment="1">
      <alignment horizontal="right" vertical="center" wrapText="1"/>
    </xf>
    <xf numFmtId="165" fontId="21" fillId="3" borderId="3" xfId="1" applyNumberFormat="1" applyFont="1" applyFill="1" applyBorder="1" applyAlignment="1">
      <alignment horizontal="right" vertical="center" wrapText="1"/>
    </xf>
    <xf numFmtId="165" fontId="21" fillId="3" borderId="3" xfId="1" applyNumberFormat="1" applyFont="1" applyFill="1" applyBorder="1" applyAlignment="1">
      <alignment vertical="center" wrapText="1"/>
    </xf>
    <xf numFmtId="165" fontId="14" fillId="2" borderId="0" xfId="1" applyNumberFormat="1" applyFont="1" applyFill="1" applyAlignment="1">
      <alignment vertical="center"/>
    </xf>
    <xf numFmtId="166" fontId="14" fillId="2" borderId="0" xfId="1" applyFont="1" applyFill="1" applyAlignment="1">
      <alignment vertical="center"/>
    </xf>
    <xf numFmtId="166" fontId="14" fillId="0" borderId="0" xfId="1" applyFont="1" applyAlignment="1">
      <alignment vertical="center"/>
    </xf>
    <xf numFmtId="165" fontId="21" fillId="0" borderId="8" xfId="1" applyNumberFormat="1" applyFont="1" applyBorder="1" applyAlignment="1">
      <alignment horizontal="right" vertical="center" wrapText="1"/>
    </xf>
    <xf numFmtId="165" fontId="19" fillId="4" borderId="3" xfId="1" applyNumberFormat="1" applyFont="1" applyFill="1" applyBorder="1" applyAlignment="1">
      <alignment horizontal="right" vertical="center" wrapText="1"/>
    </xf>
    <xf numFmtId="165" fontId="13" fillId="2" borderId="0" xfId="1" applyNumberFormat="1" applyFont="1" applyFill="1" applyAlignment="1">
      <alignment vertical="center"/>
    </xf>
    <xf numFmtId="166" fontId="13" fillId="2" borderId="0" xfId="1" applyFont="1" applyFill="1" applyAlignment="1">
      <alignment vertical="center"/>
    </xf>
    <xf numFmtId="166" fontId="13" fillId="4" borderId="0" xfId="1" applyFont="1" applyFill="1" applyAlignment="1">
      <alignment vertical="center"/>
    </xf>
    <xf numFmtId="166" fontId="14" fillId="0" borderId="0" xfId="1" applyFont="1" applyAlignment="1">
      <alignment vertical="top"/>
    </xf>
    <xf numFmtId="165" fontId="14" fillId="0" borderId="0" xfId="1" applyNumberFormat="1" applyFont="1" applyAlignment="1">
      <alignment horizontal="right" vertical="center"/>
    </xf>
    <xf numFmtId="167" fontId="14" fillId="2" borderId="0" xfId="1" applyNumberFormat="1" applyFont="1" applyFill="1" applyAlignment="1">
      <alignment vertical="center"/>
    </xf>
    <xf numFmtId="166" fontId="18" fillId="2" borderId="0" xfId="1" applyFont="1" applyFill="1" applyAlignment="1">
      <alignment vertical="center"/>
    </xf>
    <xf numFmtId="166" fontId="18" fillId="2" borderId="0" xfId="1" applyFont="1" applyFill="1" applyAlignment="1">
      <alignment vertical="center" wrapText="1"/>
    </xf>
    <xf numFmtId="166" fontId="14" fillId="0" borderId="1" xfId="1" applyFont="1" applyBorder="1" applyAlignment="1">
      <alignment horizontal="center" vertical="center" wrapText="1"/>
    </xf>
    <xf numFmtId="166" fontId="14" fillId="0" borderId="8" xfId="1" applyFont="1" applyBorder="1" applyAlignment="1">
      <alignment horizontal="center" vertical="center" wrapText="1"/>
    </xf>
    <xf numFmtId="165" fontId="19" fillId="4" borderId="5" xfId="1" applyNumberFormat="1" applyFont="1" applyFill="1" applyBorder="1" applyAlignment="1">
      <alignment horizontal="right" vertical="center" wrapText="1"/>
    </xf>
    <xf numFmtId="165" fontId="10" fillId="2" borderId="0" xfId="1" applyNumberFormat="1" applyFont="1" applyFill="1" applyAlignment="1">
      <alignment horizontal="left" vertical="center"/>
    </xf>
    <xf numFmtId="166" fontId="10" fillId="2" borderId="0" xfId="1" applyFont="1" applyFill="1" applyAlignment="1">
      <alignment horizontal="left" vertical="center"/>
    </xf>
    <xf numFmtId="167" fontId="10" fillId="2" borderId="0" xfId="1" applyNumberFormat="1" applyFont="1" applyFill="1" applyAlignment="1">
      <alignment horizontal="left" vertical="center"/>
    </xf>
    <xf numFmtId="166" fontId="10" fillId="0" borderId="0" xfId="1" applyFont="1" applyAlignment="1">
      <alignment horizontal="left" vertical="center"/>
    </xf>
    <xf numFmtId="166" fontId="18" fillId="0" borderId="0" xfId="1" applyFont="1" applyAlignment="1">
      <alignment horizontal="left" wrapText="1"/>
    </xf>
    <xf numFmtId="165" fontId="10" fillId="2" borderId="0" xfId="1" applyNumberFormat="1" applyFont="1" applyFill="1" applyAlignment="1">
      <alignment vertical="center"/>
    </xf>
    <xf numFmtId="166" fontId="10" fillId="2" borderId="0" xfId="1" applyFont="1" applyFill="1" applyAlignment="1">
      <alignment vertical="center"/>
    </xf>
    <xf numFmtId="167" fontId="10" fillId="2" borderId="0" xfId="1" applyNumberFormat="1" applyFont="1" applyFill="1" applyAlignment="1">
      <alignment vertical="center"/>
    </xf>
    <xf numFmtId="166" fontId="10" fillId="0" borderId="0" xfId="1" applyFont="1" applyAlignment="1">
      <alignment vertical="center"/>
    </xf>
    <xf numFmtId="166" fontId="22" fillId="0" borderId="0" xfId="1" applyFont="1" applyAlignment="1">
      <alignment horizontal="left" vertical="top" wrapText="1"/>
    </xf>
    <xf numFmtId="166" fontId="10" fillId="0" borderId="0" xfId="1" applyFont="1" applyAlignment="1">
      <alignment vertical="top"/>
    </xf>
    <xf numFmtId="165" fontId="18" fillId="2" borderId="0" xfId="1" applyNumberFormat="1" applyFont="1" applyFill="1" applyAlignment="1">
      <alignment horizontal="right" vertical="top"/>
    </xf>
    <xf numFmtId="167" fontId="18" fillId="2" borderId="0" xfId="1" applyNumberFormat="1" applyFont="1" applyFill="1" applyAlignment="1">
      <alignment horizontal="right" vertical="top"/>
    </xf>
    <xf numFmtId="166" fontId="18" fillId="2" borderId="0" xfId="1" applyFont="1" applyFill="1" applyAlignment="1">
      <alignment horizontal="right" vertical="top"/>
    </xf>
    <xf numFmtId="166" fontId="18" fillId="2" borderId="0" xfId="1" applyFont="1" applyFill="1" applyAlignment="1">
      <alignment vertical="top"/>
    </xf>
    <xf numFmtId="166" fontId="18" fillId="0" borderId="0" xfId="1" applyFont="1" applyAlignment="1">
      <alignment vertical="top"/>
    </xf>
    <xf numFmtId="165" fontId="13" fillId="2" borderId="0" xfId="1" applyNumberFormat="1" applyFont="1" applyFill="1" applyAlignment="1">
      <alignment horizontal="right" vertical="center"/>
    </xf>
    <xf numFmtId="167" fontId="13" fillId="2" borderId="0" xfId="1" applyNumberFormat="1" applyFont="1" applyFill="1" applyAlignment="1">
      <alignment horizontal="right" vertical="center"/>
    </xf>
    <xf numFmtId="166" fontId="13" fillId="2" borderId="0" xfId="1" applyFont="1" applyFill="1" applyAlignment="1">
      <alignment horizontal="right" vertical="center"/>
    </xf>
    <xf numFmtId="166" fontId="13" fillId="0" borderId="0" xfId="1" applyFont="1" applyAlignment="1">
      <alignment vertical="center"/>
    </xf>
    <xf numFmtId="165" fontId="13" fillId="2" borderId="0" xfId="1" applyNumberFormat="1" applyFont="1" applyFill="1" applyAlignment="1">
      <alignment horizontal="right" vertical="top"/>
    </xf>
    <xf numFmtId="167" fontId="13" fillId="2" borderId="0" xfId="1" applyNumberFormat="1" applyFont="1" applyFill="1" applyAlignment="1">
      <alignment horizontal="right" vertical="top"/>
    </xf>
    <xf numFmtId="166" fontId="13" fillId="2" borderId="0" xfId="1" applyFont="1" applyFill="1" applyAlignment="1">
      <alignment horizontal="right" vertical="top"/>
    </xf>
    <xf numFmtId="166" fontId="13" fillId="2" borderId="0" xfId="1" applyFont="1" applyFill="1" applyAlignment="1">
      <alignment vertical="top"/>
    </xf>
    <xf numFmtId="166" fontId="13" fillId="3" borderId="0" xfId="1" applyFont="1" applyFill="1" applyAlignment="1">
      <alignment vertical="top"/>
    </xf>
    <xf numFmtId="165" fontId="14" fillId="2" borderId="0" xfId="1" applyNumberFormat="1" applyFont="1" applyFill="1" applyAlignment="1">
      <alignment horizontal="right" vertical="center"/>
    </xf>
    <xf numFmtId="167" fontId="14" fillId="2" borderId="0" xfId="1" applyNumberFormat="1" applyFont="1" applyFill="1" applyAlignment="1">
      <alignment horizontal="right" vertical="center"/>
    </xf>
    <xf numFmtId="166" fontId="14" fillId="2" borderId="0" xfId="1" applyFont="1" applyFill="1" applyAlignment="1">
      <alignment horizontal="right" vertical="center"/>
    </xf>
    <xf numFmtId="166" fontId="13" fillId="0" borderId="0" xfId="1" applyFont="1" applyAlignment="1">
      <alignment vertical="top"/>
    </xf>
    <xf numFmtId="166" fontId="14" fillId="0" borderId="0" xfId="1" applyFont="1"/>
    <xf numFmtId="165" fontId="14" fillId="0" borderId="0" xfId="1" applyNumberFormat="1" applyFont="1" applyAlignment="1">
      <alignment horizontal="right"/>
    </xf>
    <xf numFmtId="165" fontId="23" fillId="2" borderId="0" xfId="1" applyNumberFormat="1" applyFont="1" applyFill="1" applyAlignment="1">
      <alignment horizontal="right" vertical="center"/>
    </xf>
    <xf numFmtId="166" fontId="24" fillId="0" borderId="0" xfId="1" applyFont="1"/>
    <xf numFmtId="166" fontId="23" fillId="2" borderId="0" xfId="1" applyFont="1" applyFill="1" applyAlignment="1">
      <alignment horizontal="right" vertical="center"/>
    </xf>
    <xf numFmtId="166" fontId="23" fillId="2" borderId="0" xfId="1" applyFont="1" applyFill="1" applyAlignment="1">
      <alignment vertical="center"/>
    </xf>
    <xf numFmtId="166" fontId="23" fillId="0" borderId="0" xfId="1" applyFont="1" applyAlignment="1">
      <alignment vertical="center"/>
    </xf>
    <xf numFmtId="166" fontId="25" fillId="0" borderId="0" xfId="1" applyFont="1" applyAlignment="1">
      <alignment vertical="center"/>
    </xf>
    <xf numFmtId="166" fontId="26" fillId="0" borderId="0" xfId="1" applyFont="1"/>
    <xf numFmtId="166" fontId="27" fillId="0" borderId="0" xfId="1" applyFont="1" applyAlignment="1">
      <alignment vertical="center"/>
    </xf>
    <xf numFmtId="166" fontId="28" fillId="0" borderId="0" xfId="1" applyFont="1"/>
    <xf numFmtId="166" fontId="27" fillId="0" borderId="0" xfId="1" applyFont="1" applyAlignment="1">
      <alignment vertical="top" wrapText="1"/>
    </xf>
    <xf numFmtId="166" fontId="26" fillId="0" borderId="0" xfId="1" applyFont="1" applyAlignment="1">
      <alignment vertical="top"/>
    </xf>
    <xf numFmtId="167" fontId="14" fillId="2" borderId="0" xfId="1" applyNumberFormat="1" applyFont="1" applyFill="1" applyAlignment="1">
      <alignment vertical="top"/>
    </xf>
    <xf numFmtId="166" fontId="14" fillId="2" borderId="0" xfId="1" applyFont="1" applyFill="1" applyAlignment="1">
      <alignment vertical="top"/>
    </xf>
    <xf numFmtId="166" fontId="29" fillId="0" borderId="0" xfId="1" applyFont="1" applyAlignment="1">
      <alignment vertical="center"/>
    </xf>
    <xf numFmtId="166" fontId="30" fillId="0" borderId="0" xfId="1" applyFont="1" applyAlignment="1">
      <alignment horizontal="center" vertical="center"/>
    </xf>
    <xf numFmtId="166" fontId="10" fillId="0" borderId="0" xfId="1" applyFont="1"/>
    <xf numFmtId="167" fontId="10" fillId="2" borderId="0" xfId="1" applyNumberFormat="1" applyFont="1" applyFill="1"/>
    <xf numFmtId="166" fontId="10" fillId="2" borderId="0" xfId="1" applyFont="1" applyFill="1"/>
    <xf numFmtId="166" fontId="13" fillId="5" borderId="4" xfId="1" applyFont="1" applyFill="1" applyBorder="1" applyAlignment="1">
      <alignment vertical="center" wrapText="1"/>
    </xf>
    <xf numFmtId="166" fontId="13" fillId="0" borderId="3" xfId="1" applyFont="1" applyBorder="1" applyAlignment="1">
      <alignment vertical="center" wrapText="1"/>
    </xf>
    <xf numFmtId="166" fontId="13" fillId="0" borderId="1" xfId="1" applyFont="1" applyBorder="1" applyAlignment="1">
      <alignment vertical="center" wrapText="1"/>
    </xf>
    <xf numFmtId="166" fontId="31" fillId="0" borderId="0" xfId="1" applyFont="1" applyAlignment="1">
      <alignment horizontal="center" vertical="center"/>
    </xf>
    <xf numFmtId="166" fontId="21" fillId="0" borderId="0" xfId="1" applyFont="1"/>
    <xf numFmtId="166" fontId="14" fillId="0" borderId="1" xfId="1" applyFont="1" applyBorder="1" applyAlignment="1">
      <alignment vertical="center" wrapText="1"/>
    </xf>
    <xf numFmtId="166" fontId="13" fillId="0" borderId="9" xfId="1" applyFont="1" applyBorder="1" applyAlignment="1">
      <alignment vertical="center" wrapText="1"/>
    </xf>
    <xf numFmtId="166" fontId="13" fillId="5" borderId="3" xfId="1" applyFont="1" applyFill="1" applyBorder="1" applyAlignment="1">
      <alignment vertical="center" wrapText="1"/>
    </xf>
    <xf numFmtId="168" fontId="13" fillId="2" borderId="0" xfId="1" applyNumberFormat="1" applyFont="1" applyFill="1" applyAlignment="1">
      <alignment vertical="top" wrapText="1"/>
    </xf>
    <xf numFmtId="166" fontId="14" fillId="0" borderId="13" xfId="1" applyFont="1" applyBorder="1" applyAlignment="1">
      <alignment horizontal="center" vertical="top" wrapText="1"/>
    </xf>
    <xf numFmtId="0" fontId="0" fillId="2" borderId="0" xfId="0" applyFill="1"/>
    <xf numFmtId="0" fontId="0" fillId="0" borderId="3" xfId="0" applyBorder="1"/>
    <xf numFmtId="165" fontId="13" fillId="2" borderId="0" xfId="1" applyNumberFormat="1" applyFont="1" applyFill="1" applyAlignment="1">
      <alignment vertical="center" wrapText="1"/>
    </xf>
    <xf numFmtId="0" fontId="0" fillId="2" borderId="0" xfId="0" applyFill="1" applyAlignment="1"/>
    <xf numFmtId="165" fontId="35" fillId="0" borderId="3" xfId="1" applyNumberFormat="1" applyFont="1" applyBorder="1" applyAlignment="1">
      <alignment horizontal="right" vertical="center" wrapText="1"/>
    </xf>
    <xf numFmtId="165" fontId="14" fillId="0" borderId="3" xfId="1" applyNumberFormat="1" applyFont="1" applyBorder="1" applyAlignment="1">
      <alignment horizontal="right" vertical="center" wrapText="1"/>
    </xf>
    <xf numFmtId="164" fontId="14" fillId="0" borderId="3" xfId="1" applyNumberFormat="1" applyFont="1" applyBorder="1" applyAlignment="1">
      <alignment horizontal="center" vertical="center" wrapText="1"/>
    </xf>
    <xf numFmtId="165" fontId="14" fillId="0" borderId="3" xfId="1" applyNumberFormat="1" applyFont="1" applyBorder="1" applyAlignment="1">
      <alignment horizontal="center" vertical="center" wrapText="1"/>
    </xf>
    <xf numFmtId="165" fontId="14" fillId="0" borderId="6" xfId="1" applyNumberFormat="1" applyFont="1" applyBorder="1" applyAlignment="1">
      <alignment horizontal="right" vertical="center" wrapText="1"/>
    </xf>
    <xf numFmtId="165" fontId="14" fillId="0" borderId="4" xfId="1" applyNumberFormat="1" applyFont="1" applyBorder="1" applyAlignment="1">
      <alignment horizontal="right" vertical="center" wrapText="1"/>
    </xf>
    <xf numFmtId="164" fontId="14" fillId="0" borderId="5" xfId="1" applyNumberFormat="1" applyFont="1" applyBorder="1" applyAlignment="1">
      <alignment horizontal="center" vertical="center" wrapText="1"/>
    </xf>
    <xf numFmtId="164" fontId="14" fillId="0" borderId="4" xfId="1" applyNumberFormat="1" applyFont="1" applyBorder="1" applyAlignment="1">
      <alignment horizontal="center" vertical="center" wrapText="1"/>
    </xf>
    <xf numFmtId="164" fontId="14" fillId="0" borderId="8" xfId="1" applyNumberFormat="1" applyFont="1" applyBorder="1" applyAlignment="1">
      <alignment horizontal="center" vertical="center" wrapText="1"/>
    </xf>
    <xf numFmtId="0" fontId="0" fillId="0" borderId="0" xfId="0"/>
    <xf numFmtId="165" fontId="13" fillId="3" borderId="3" xfId="1" applyNumberFormat="1" applyFont="1" applyFill="1" applyBorder="1" applyAlignment="1">
      <alignment vertical="center" wrapText="1"/>
    </xf>
    <xf numFmtId="165" fontId="14" fillId="0" borderId="14" xfId="1" applyNumberFormat="1" applyFont="1" applyBorder="1" applyAlignment="1">
      <alignment horizontal="center" vertical="center" wrapText="1"/>
    </xf>
    <xf numFmtId="165" fontId="13" fillId="3" borderId="14" xfId="1" applyNumberFormat="1" applyFont="1" applyFill="1" applyBorder="1" applyAlignment="1">
      <alignment horizontal="right" vertical="center" wrapText="1"/>
    </xf>
    <xf numFmtId="165" fontId="13" fillId="3" borderId="4" xfId="1" applyNumberFormat="1" applyFont="1" applyFill="1" applyBorder="1" applyAlignment="1">
      <alignment vertical="center" wrapText="1"/>
    </xf>
    <xf numFmtId="165" fontId="15" fillId="0" borderId="4" xfId="1" applyNumberFormat="1" applyFont="1" applyBorder="1" applyAlignment="1">
      <alignment horizontal="right" vertical="center" wrapText="1"/>
    </xf>
    <xf numFmtId="165" fontId="14" fillId="0" borderId="4" xfId="1" applyNumberFormat="1" applyFont="1" applyBorder="1" applyAlignment="1">
      <alignment horizontal="right" vertical="top" wrapText="1"/>
    </xf>
    <xf numFmtId="165" fontId="13" fillId="3" borderId="4" xfId="1" applyNumberFormat="1" applyFont="1" applyFill="1" applyBorder="1" applyAlignment="1">
      <alignment horizontal="center" vertical="center" wrapText="1"/>
    </xf>
    <xf numFmtId="164" fontId="14" fillId="0" borderId="14" xfId="1" applyNumberFormat="1" applyFont="1" applyBorder="1" applyAlignment="1">
      <alignment horizontal="center" vertical="center" wrapText="1"/>
    </xf>
    <xf numFmtId="165" fontId="14" fillId="0" borderId="14" xfId="1" applyNumberFormat="1" applyFont="1" applyBorder="1" applyAlignment="1">
      <alignment horizontal="right" vertical="center" wrapText="1"/>
    </xf>
    <xf numFmtId="165" fontId="14" fillId="2" borderId="14" xfId="1" applyNumberFormat="1" applyFont="1" applyFill="1" applyBorder="1" applyAlignment="1">
      <alignment horizontal="right" vertical="center" wrapText="1"/>
    </xf>
    <xf numFmtId="165" fontId="14" fillId="0" borderId="18" xfId="1" applyNumberFormat="1" applyFont="1" applyBorder="1" applyAlignment="1">
      <alignment horizontal="right" vertical="center" wrapText="1"/>
    </xf>
    <xf numFmtId="165" fontId="13" fillId="3" borderId="14" xfId="1" applyNumberFormat="1" applyFont="1" applyFill="1" applyBorder="1" applyAlignment="1">
      <alignment vertical="center" wrapText="1"/>
    </xf>
    <xf numFmtId="165" fontId="14" fillId="0" borderId="14" xfId="1" applyNumberFormat="1" applyFont="1" applyBorder="1" applyAlignment="1">
      <alignment horizontal="right" vertical="top" wrapText="1"/>
    </xf>
    <xf numFmtId="165" fontId="13" fillId="3" borderId="14" xfId="1" applyNumberFormat="1" applyFont="1" applyFill="1" applyBorder="1" applyAlignment="1">
      <alignment horizontal="center" vertical="center" wrapText="1"/>
    </xf>
    <xf numFmtId="165" fontId="16" fillId="3" borderId="1" xfId="1" applyNumberFormat="1" applyFont="1" applyFill="1" applyBorder="1" applyAlignment="1">
      <alignment horizontal="right" vertical="top" wrapText="1"/>
    </xf>
    <xf numFmtId="165" fontId="11" fillId="0" borderId="3" xfId="1" applyNumberFormat="1" applyFont="1" applyBorder="1" applyAlignment="1">
      <alignment horizontal="right" vertical="center" wrapText="1"/>
    </xf>
    <xf numFmtId="166" fontId="16" fillId="0" borderId="8" xfId="1" applyFont="1" applyBorder="1" applyAlignment="1">
      <alignment horizontal="center" vertical="top" wrapText="1"/>
    </xf>
    <xf numFmtId="165" fontId="16" fillId="3" borderId="3" xfId="1" applyNumberFormat="1" applyFont="1" applyFill="1" applyBorder="1" applyAlignment="1">
      <alignment horizontal="right" vertical="center" wrapText="1"/>
    </xf>
    <xf numFmtId="165" fontId="16" fillId="3" borderId="3" xfId="1" applyNumberFormat="1" applyFont="1" applyFill="1" applyBorder="1" applyAlignment="1">
      <alignment horizontal="right" vertical="top" wrapText="1"/>
    </xf>
    <xf numFmtId="165" fontId="14" fillId="0" borderId="8" xfId="1" applyNumberFormat="1" applyFont="1" applyBorder="1" applyAlignment="1">
      <alignment horizontal="right" vertical="center" wrapText="1"/>
    </xf>
    <xf numFmtId="165" fontId="14" fillId="0" borderId="1" xfId="1" applyNumberFormat="1" applyFont="1" applyBorder="1" applyAlignment="1">
      <alignment horizontal="right" vertical="center" wrapText="1"/>
    </xf>
    <xf numFmtId="164" fontId="14" fillId="0" borderId="8" xfId="1" applyNumberFormat="1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165" fontId="14" fillId="0" borderId="8" xfId="1" applyNumberFormat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 wrapText="1"/>
    </xf>
    <xf numFmtId="165" fontId="14" fillId="0" borderId="16" xfId="1" applyNumberFormat="1" applyFont="1" applyBorder="1" applyAlignment="1">
      <alignment horizontal="center" vertical="center" wrapText="1"/>
    </xf>
    <xf numFmtId="165" fontId="14" fillId="0" borderId="18" xfId="1" applyNumberFormat="1" applyFont="1" applyBorder="1" applyAlignment="1">
      <alignment horizontal="center" vertical="center" wrapText="1"/>
    </xf>
    <xf numFmtId="165" fontId="14" fillId="0" borderId="9" xfId="1" applyNumberFormat="1" applyFont="1" applyBorder="1" applyAlignment="1">
      <alignment horizontal="right" vertical="center" wrapText="1"/>
    </xf>
    <xf numFmtId="165" fontId="14" fillId="0" borderId="2" xfId="1" applyNumberFormat="1" applyFont="1" applyBorder="1" applyAlignment="1">
      <alignment horizontal="right" vertical="center" wrapText="1"/>
    </xf>
    <xf numFmtId="165" fontId="14" fillId="0" borderId="16" xfId="1" applyNumberFormat="1" applyFont="1" applyBorder="1" applyAlignment="1">
      <alignment horizontal="right" vertical="center" wrapText="1"/>
    </xf>
    <xf numFmtId="166" fontId="14" fillId="0" borderId="1" xfId="1" applyFont="1" applyBorder="1" applyAlignment="1">
      <alignment horizontal="left" vertical="center" wrapText="1"/>
    </xf>
    <xf numFmtId="166" fontId="12" fillId="0" borderId="2" xfId="1" applyFont="1" applyBorder="1" applyAlignment="1">
      <alignment horizontal="center" vertical="center" wrapText="1"/>
    </xf>
    <xf numFmtId="166" fontId="14" fillId="0" borderId="8" xfId="1" applyFont="1" applyBorder="1" applyAlignment="1">
      <alignment horizontal="right" vertical="center" wrapText="1"/>
    </xf>
    <xf numFmtId="165" fontId="14" fillId="0" borderId="9" xfId="1" applyNumberFormat="1" applyFont="1" applyBorder="1" applyAlignment="1">
      <alignment horizontal="center" vertical="center" wrapText="1"/>
    </xf>
    <xf numFmtId="166" fontId="14" fillId="0" borderId="21" xfId="1" applyFont="1" applyBorder="1" applyAlignment="1">
      <alignment horizontal="right" vertical="center" wrapText="1"/>
    </xf>
    <xf numFmtId="166" fontId="9" fillId="0" borderId="21" xfId="1" applyFont="1" applyBorder="1" applyAlignment="1">
      <alignment horizontal="center" vertical="center" wrapText="1"/>
    </xf>
    <xf numFmtId="166" fontId="9" fillId="0" borderId="21" xfId="1" applyFont="1" applyBorder="1" applyAlignment="1">
      <alignment horizontal="center" vertical="top" wrapText="1"/>
    </xf>
    <xf numFmtId="164" fontId="14" fillId="0" borderId="21" xfId="1" applyNumberFormat="1" applyFont="1" applyBorder="1" applyAlignment="1">
      <alignment horizontal="center" vertical="center" wrapText="1"/>
    </xf>
    <xf numFmtId="165" fontId="14" fillId="0" borderId="21" xfId="1" applyNumberFormat="1" applyFont="1" applyBorder="1" applyAlignment="1">
      <alignment horizontal="right" vertical="center" wrapText="1"/>
    </xf>
    <xf numFmtId="165" fontId="14" fillId="0" borderId="21" xfId="1" applyNumberFormat="1" applyFont="1" applyBorder="1" applyAlignment="1">
      <alignment horizontal="center" vertical="center" wrapText="1"/>
    </xf>
    <xf numFmtId="166" fontId="14" fillId="0" borderId="21" xfId="1" applyFont="1" applyBorder="1" applyAlignment="1">
      <alignment horizontal="right" vertical="top" wrapText="1"/>
    </xf>
    <xf numFmtId="166" fontId="13" fillId="3" borderId="4" xfId="1" applyFont="1" applyFill="1" applyBorder="1" applyAlignment="1">
      <alignment vertical="center" wrapText="1"/>
    </xf>
    <xf numFmtId="166" fontId="9" fillId="3" borderId="21" xfId="1" applyFont="1" applyFill="1" applyBorder="1" applyAlignment="1">
      <alignment vertical="center" wrapText="1"/>
    </xf>
    <xf numFmtId="164" fontId="13" fillId="3" borderId="21" xfId="1" applyNumberFormat="1" applyFont="1" applyFill="1" applyBorder="1" applyAlignment="1">
      <alignment horizontal="center" vertical="center" wrapText="1"/>
    </xf>
    <xf numFmtId="165" fontId="13" fillId="3" borderId="21" xfId="1" applyNumberFormat="1" applyFont="1" applyFill="1" applyBorder="1" applyAlignment="1">
      <alignment horizontal="right" vertical="center" wrapText="1"/>
    </xf>
    <xf numFmtId="165" fontId="13" fillId="3" borderId="21" xfId="1" applyNumberFormat="1" applyFont="1" applyFill="1" applyBorder="1" applyAlignment="1">
      <alignment vertical="center" wrapText="1"/>
    </xf>
    <xf numFmtId="166" fontId="9" fillId="0" borderId="22" xfId="1" applyFont="1" applyBorder="1" applyAlignment="1">
      <alignment horizontal="center" vertical="center" wrapText="1"/>
    </xf>
    <xf numFmtId="166" fontId="9" fillId="0" borderId="22" xfId="1" applyFont="1" applyBorder="1" applyAlignment="1">
      <alignment horizontal="center" vertical="top" wrapText="1"/>
    </xf>
    <xf numFmtId="166" fontId="9" fillId="6" borderId="23" xfId="1" applyFont="1" applyFill="1" applyBorder="1" applyAlignment="1">
      <alignment vertical="center" wrapText="1"/>
    </xf>
    <xf numFmtId="166" fontId="9" fillId="3" borderId="24" xfId="1" applyFont="1" applyFill="1" applyBorder="1" applyAlignment="1">
      <alignment horizontal="center" vertical="center" wrapText="1"/>
    </xf>
    <xf numFmtId="166" fontId="12" fillId="0" borderId="15" xfId="1" applyFont="1" applyBorder="1" applyAlignment="1">
      <alignment horizontal="center" vertical="center" wrapText="1"/>
    </xf>
    <xf numFmtId="166" fontId="14" fillId="0" borderId="22" xfId="1" applyFont="1" applyBorder="1" applyAlignment="1">
      <alignment horizontal="right" vertical="top" wrapText="1"/>
    </xf>
    <xf numFmtId="166" fontId="12" fillId="3" borderId="25" xfId="1" applyFont="1" applyFill="1" applyBorder="1" applyAlignment="1">
      <alignment horizontal="center" vertical="center" wrapText="1"/>
    </xf>
    <xf numFmtId="166" fontId="13" fillId="3" borderId="26" xfId="1" applyFont="1" applyFill="1" applyBorder="1" applyAlignment="1">
      <alignment vertical="center" wrapText="1"/>
    </xf>
    <xf numFmtId="165" fontId="14" fillId="0" borderId="2" xfId="1" applyNumberFormat="1" applyFont="1" applyBorder="1" applyAlignment="1">
      <alignment horizontal="center" vertical="center" wrapText="1"/>
    </xf>
    <xf numFmtId="166" fontId="14" fillId="0" borderId="8" xfId="1" applyFont="1" applyBorder="1" applyAlignment="1">
      <alignment vertical="center" wrapText="1"/>
    </xf>
    <xf numFmtId="166" fontId="9" fillId="0" borderId="2" xfId="1" applyFont="1" applyBorder="1" applyAlignment="1">
      <alignment horizontal="center" vertical="center" wrapText="1"/>
    </xf>
    <xf numFmtId="164" fontId="14" fillId="2" borderId="10" xfId="1" applyNumberFormat="1" applyFont="1" applyFill="1" applyBorder="1" applyAlignment="1">
      <alignment horizontal="center" vertical="center" wrapText="1"/>
    </xf>
    <xf numFmtId="165" fontId="14" fillId="2" borderId="11" xfId="1" applyNumberFormat="1" applyFont="1" applyFill="1" applyBorder="1" applyAlignment="1">
      <alignment horizontal="right" vertical="center" wrapText="1"/>
    </xf>
    <xf numFmtId="165" fontId="14" fillId="2" borderId="18" xfId="1" applyNumberFormat="1" applyFont="1" applyFill="1" applyBorder="1" applyAlignment="1">
      <alignment horizontal="right" vertical="center" wrapText="1"/>
    </xf>
    <xf numFmtId="166" fontId="12" fillId="3" borderId="21" xfId="1" applyFont="1" applyFill="1" applyBorder="1" applyAlignment="1">
      <alignment horizontal="center" vertical="center" wrapText="1"/>
    </xf>
    <xf numFmtId="166" fontId="13" fillId="3" borderId="21" xfId="1" applyFont="1" applyFill="1" applyBorder="1" applyAlignment="1">
      <alignment vertical="center" wrapText="1"/>
    </xf>
    <xf numFmtId="166" fontId="9" fillId="3" borderId="21" xfId="1" applyFont="1" applyFill="1" applyBorder="1" applyAlignment="1">
      <alignment horizontal="center" vertical="center" wrapText="1"/>
    </xf>
    <xf numFmtId="164" fontId="14" fillId="0" borderId="22" xfId="1" applyNumberFormat="1" applyFont="1" applyBorder="1" applyAlignment="1">
      <alignment horizontal="center" vertical="center" wrapText="1"/>
    </xf>
    <xf numFmtId="165" fontId="14" fillId="0" borderId="22" xfId="1" applyNumberFormat="1" applyFont="1" applyBorder="1" applyAlignment="1">
      <alignment horizontal="right" vertical="center" wrapText="1"/>
    </xf>
    <xf numFmtId="166" fontId="12" fillId="0" borderId="21" xfId="1" applyFont="1" applyBorder="1" applyAlignment="1">
      <alignment horizontal="center" vertical="center" wrapText="1"/>
    </xf>
    <xf numFmtId="164" fontId="14" fillId="2" borderId="20" xfId="1" applyNumberFormat="1" applyFont="1" applyFill="1" applyBorder="1" applyAlignment="1">
      <alignment horizontal="center" vertical="center" wrapText="1"/>
    </xf>
    <xf numFmtId="165" fontId="14" fillId="2" borderId="19" xfId="1" applyNumberFormat="1" applyFont="1" applyFill="1" applyBorder="1" applyAlignment="1">
      <alignment horizontal="right" vertical="center" wrapText="1"/>
    </xf>
    <xf numFmtId="0" fontId="0" fillId="2" borderId="21" xfId="0" applyFill="1" applyBorder="1"/>
    <xf numFmtId="166" fontId="14" fillId="0" borderId="21" xfId="1" applyFont="1" applyBorder="1" applyAlignment="1">
      <alignment vertical="center" wrapText="1"/>
    </xf>
    <xf numFmtId="164" fontId="14" fillId="2" borderId="21" xfId="1" applyNumberFormat="1" applyFont="1" applyFill="1" applyBorder="1" applyAlignment="1">
      <alignment horizontal="center" vertical="center" wrapText="1"/>
    </xf>
    <xf numFmtId="165" fontId="14" fillId="0" borderId="21" xfId="1" applyNumberFormat="1" applyFont="1" applyBorder="1" applyAlignment="1">
      <alignment horizontal="right" vertical="top" wrapText="1"/>
    </xf>
    <xf numFmtId="165" fontId="14" fillId="2" borderId="21" xfId="1" applyNumberFormat="1" applyFont="1" applyFill="1" applyBorder="1" applyAlignment="1">
      <alignment horizontal="right" vertical="center" wrapText="1"/>
    </xf>
    <xf numFmtId="165" fontId="21" fillId="0" borderId="8" xfId="1" applyNumberFormat="1" applyFont="1" applyBorder="1" applyAlignment="1">
      <alignment vertical="center" wrapText="1"/>
    </xf>
    <xf numFmtId="165" fontId="21" fillId="0" borderId="7" xfId="1" applyNumberFormat="1" applyFont="1" applyBorder="1" applyAlignment="1">
      <alignment horizontal="right" vertical="center" wrapText="1"/>
    </xf>
    <xf numFmtId="165" fontId="21" fillId="0" borderId="21" xfId="1" applyNumberFormat="1" applyFont="1" applyBorder="1" applyAlignment="1">
      <alignment vertical="center" wrapText="1"/>
    </xf>
    <xf numFmtId="165" fontId="21" fillId="0" borderId="21" xfId="1" applyNumberFormat="1" applyFont="1" applyBorder="1" applyAlignment="1">
      <alignment horizontal="right" vertical="center" wrapText="1"/>
    </xf>
    <xf numFmtId="165" fontId="21" fillId="3" borderId="21" xfId="1" applyNumberFormat="1" applyFont="1" applyFill="1" applyBorder="1" applyAlignment="1">
      <alignment horizontal="right" vertical="center" wrapText="1"/>
    </xf>
    <xf numFmtId="166" fontId="14" fillId="2" borderId="31" xfId="1" applyFont="1" applyFill="1" applyBorder="1" applyAlignment="1">
      <alignment horizontal="center" vertical="top" wrapText="1"/>
    </xf>
    <xf numFmtId="166" fontId="14" fillId="0" borderId="32" xfId="1" applyFont="1" applyBorder="1" applyAlignment="1">
      <alignment vertical="top" wrapText="1"/>
    </xf>
    <xf numFmtId="166" fontId="16" fillId="0" borderId="7" xfId="1" applyFont="1" applyBorder="1" applyAlignment="1">
      <alignment horizontal="left" vertical="top" wrapText="1"/>
    </xf>
    <xf numFmtId="166" fontId="16" fillId="0" borderId="7" xfId="1" applyFont="1" applyBorder="1" applyAlignment="1">
      <alignment vertical="top" wrapText="1"/>
    </xf>
    <xf numFmtId="166" fontId="16" fillId="0" borderId="1" xfId="1" applyFont="1" applyBorder="1" applyAlignment="1">
      <alignment horizontal="center" vertical="top" wrapText="1"/>
    </xf>
    <xf numFmtId="166" fontId="16" fillId="0" borderId="7" xfId="1" applyFont="1" applyBorder="1" applyAlignment="1">
      <alignment horizontal="center" vertical="top" wrapText="1"/>
    </xf>
    <xf numFmtId="165" fontId="11" fillId="0" borderId="8" xfId="1" applyNumberFormat="1" applyFont="1" applyBorder="1" applyAlignment="1">
      <alignment horizontal="right" vertical="center" wrapText="1"/>
    </xf>
    <xf numFmtId="165" fontId="11" fillId="0" borderId="21" xfId="1" applyNumberFormat="1" applyFont="1" applyBorder="1" applyAlignment="1">
      <alignment horizontal="right" vertical="center" wrapText="1"/>
    </xf>
    <xf numFmtId="165" fontId="11" fillId="0" borderId="21" xfId="1" applyNumberFormat="1" applyFont="1" applyBorder="1" applyAlignment="1">
      <alignment horizontal="right" vertical="top" wrapText="1"/>
    </xf>
    <xf numFmtId="165" fontId="16" fillId="4" borderId="21" xfId="1" applyNumberFormat="1" applyFont="1" applyFill="1" applyBorder="1" applyAlignment="1">
      <alignment horizontal="right" vertical="center" wrapText="1"/>
    </xf>
    <xf numFmtId="166" fontId="13" fillId="0" borderId="4" xfId="1" applyFont="1" applyBorder="1" applyAlignment="1">
      <alignment vertical="center" wrapText="1"/>
    </xf>
    <xf numFmtId="166" fontId="14" fillId="0" borderId="9" xfId="1" applyFont="1" applyBorder="1" applyAlignment="1">
      <alignment vertical="center" wrapText="1"/>
    </xf>
    <xf numFmtId="166" fontId="13" fillId="0" borderId="2" xfId="1" applyFont="1" applyBorder="1" applyAlignment="1">
      <alignment vertical="center" wrapText="1"/>
    </xf>
    <xf numFmtId="166" fontId="13" fillId="0" borderId="4" xfId="1" applyFont="1" applyBorder="1" applyAlignment="1">
      <alignment horizontal="left" vertical="center" wrapText="1"/>
    </xf>
    <xf numFmtId="166" fontId="14" fillId="0" borderId="15" xfId="1" applyFont="1" applyBorder="1" applyAlignment="1">
      <alignment horizontal="left" vertical="center" wrapText="1"/>
    </xf>
    <xf numFmtId="166" fontId="14" fillId="0" borderId="33" xfId="1" applyFont="1" applyBorder="1" applyAlignment="1">
      <alignment horizontal="left" vertical="center" wrapText="1"/>
    </xf>
    <xf numFmtId="166" fontId="14" fillId="0" borderId="34" xfId="1" applyFont="1" applyBorder="1" applyAlignment="1">
      <alignment horizontal="left" vertical="center" wrapText="1"/>
    </xf>
    <xf numFmtId="166" fontId="14" fillId="0" borderId="33" xfId="1" applyFont="1" applyBorder="1" applyAlignment="1">
      <alignment vertical="center" wrapText="1"/>
    </xf>
    <xf numFmtId="166" fontId="14" fillId="0" borderId="34" xfId="1" applyFont="1" applyBorder="1" applyAlignment="1">
      <alignment vertical="center" wrapText="1"/>
    </xf>
    <xf numFmtId="166" fontId="14" fillId="0" borderId="15" xfId="1" applyFont="1" applyBorder="1" applyAlignment="1">
      <alignment vertical="center" wrapText="1"/>
    </xf>
    <xf numFmtId="166" fontId="14" fillId="0" borderId="32" xfId="1" applyFont="1" applyBorder="1" applyAlignment="1">
      <alignment vertical="center" wrapText="1"/>
    </xf>
    <xf numFmtId="166" fontId="13" fillId="0" borderId="32" xfId="1" applyFont="1" applyBorder="1" applyAlignment="1">
      <alignment vertical="center" wrapText="1"/>
    </xf>
    <xf numFmtId="166" fontId="13" fillId="0" borderId="15" xfId="1" applyFont="1" applyBorder="1" applyAlignment="1">
      <alignment vertical="center" wrapText="1"/>
    </xf>
    <xf numFmtId="165" fontId="16" fillId="3" borderId="21" xfId="1" applyNumberFormat="1" applyFont="1" applyFill="1" applyBorder="1" applyAlignment="1">
      <alignment horizontal="right" vertical="center" wrapText="1"/>
    </xf>
    <xf numFmtId="165" fontId="16" fillId="3" borderId="21" xfId="1" applyNumberFormat="1" applyFont="1" applyFill="1" applyBorder="1" applyAlignment="1">
      <alignment horizontal="right" vertical="top" wrapText="1"/>
    </xf>
    <xf numFmtId="0" fontId="0" fillId="0" borderId="8" xfId="0" applyBorder="1"/>
    <xf numFmtId="0" fontId="0" fillId="0" borderId="7" xfId="0" applyBorder="1"/>
    <xf numFmtId="0" fontId="0" fillId="0" borderId="1" xfId="0" applyBorder="1"/>
    <xf numFmtId="0" fontId="0" fillId="0" borderId="9" xfId="0" applyBorder="1"/>
    <xf numFmtId="0" fontId="0" fillId="0" borderId="15" xfId="0" applyBorder="1"/>
    <xf numFmtId="0" fontId="0" fillId="0" borderId="2" xfId="0" applyBorder="1"/>
    <xf numFmtId="166" fontId="12" fillId="0" borderId="3" xfId="1" applyFont="1" applyBorder="1" applyAlignment="1">
      <alignment horizontal="center" vertical="center" wrapText="1"/>
    </xf>
    <xf numFmtId="164" fontId="14" fillId="0" borderId="8" xfId="1" applyNumberFormat="1" applyFont="1" applyBorder="1" applyAlignment="1">
      <alignment horizontal="center" vertical="center" wrapText="1"/>
    </xf>
    <xf numFmtId="164" fontId="14" fillId="0" borderId="7" xfId="1" applyNumberFormat="1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165" fontId="14" fillId="0" borderId="8" xfId="1" applyNumberFormat="1" applyFont="1" applyBorder="1" applyAlignment="1">
      <alignment horizontal="right" vertical="center" wrapText="1"/>
    </xf>
    <xf numFmtId="165" fontId="14" fillId="0" borderId="7" xfId="1" applyNumberFormat="1" applyFont="1" applyBorder="1" applyAlignment="1">
      <alignment horizontal="right" vertical="center" wrapText="1"/>
    </xf>
    <xf numFmtId="165" fontId="14" fillId="0" borderId="1" xfId="1" applyNumberFormat="1" applyFont="1" applyBorder="1" applyAlignment="1">
      <alignment horizontal="right" vertical="center" wrapText="1"/>
    </xf>
    <xf numFmtId="166" fontId="13" fillId="4" borderId="8" xfId="1" applyFont="1" applyFill="1" applyBorder="1" applyAlignment="1">
      <alignment horizontal="left" vertical="center" wrapText="1"/>
    </xf>
    <xf numFmtId="165" fontId="14" fillId="0" borderId="8" xfId="1" applyNumberFormat="1" applyFont="1" applyBorder="1" applyAlignment="1">
      <alignment horizontal="center" vertical="center" wrapText="1"/>
    </xf>
    <xf numFmtId="165" fontId="14" fillId="0" borderId="7" xfId="1" applyNumberFormat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 wrapText="1"/>
    </xf>
    <xf numFmtId="165" fontId="14" fillId="0" borderId="16" xfId="1" applyNumberFormat="1" applyFont="1" applyBorder="1" applyAlignment="1">
      <alignment horizontal="right" vertical="center" wrapText="1"/>
    </xf>
    <xf numFmtId="165" fontId="14" fillId="0" borderId="17" xfId="1" applyNumberFormat="1" applyFont="1" applyBorder="1" applyAlignment="1">
      <alignment horizontal="right" vertical="center" wrapText="1"/>
    </xf>
    <xf numFmtId="165" fontId="14" fillId="0" borderId="18" xfId="1" applyNumberFormat="1" applyFont="1" applyBorder="1" applyAlignment="1">
      <alignment horizontal="right" vertical="center" wrapText="1"/>
    </xf>
    <xf numFmtId="0" fontId="0" fillId="0" borderId="3" xfId="0" applyBorder="1"/>
    <xf numFmtId="166" fontId="14" fillId="0" borderId="3" xfId="1" applyFont="1" applyBorder="1" applyAlignment="1">
      <alignment horizontal="left" vertical="center" wrapText="1"/>
    </xf>
    <xf numFmtId="165" fontId="14" fillId="0" borderId="16" xfId="1" applyNumberFormat="1" applyFont="1" applyBorder="1" applyAlignment="1">
      <alignment horizontal="center" vertical="center" wrapText="1"/>
    </xf>
    <xf numFmtId="165" fontId="14" fillId="0" borderId="18" xfId="1" applyNumberFormat="1" applyFont="1" applyBorder="1" applyAlignment="1">
      <alignment horizontal="center" vertical="center" wrapText="1"/>
    </xf>
    <xf numFmtId="165" fontId="14" fillId="0" borderId="17" xfId="1" applyNumberFormat="1" applyFont="1" applyBorder="1" applyAlignment="1">
      <alignment horizontal="center" vertical="center" wrapText="1"/>
    </xf>
    <xf numFmtId="165" fontId="14" fillId="0" borderId="9" xfId="1" applyNumberFormat="1" applyFont="1" applyBorder="1" applyAlignment="1">
      <alignment horizontal="right" vertical="center" wrapText="1"/>
    </xf>
    <xf numFmtId="165" fontId="14" fillId="0" borderId="2" xfId="1" applyNumberFormat="1" applyFont="1" applyBorder="1" applyAlignment="1">
      <alignment horizontal="right" vertical="center" wrapText="1"/>
    </xf>
    <xf numFmtId="165" fontId="11" fillId="0" borderId="8" xfId="1" applyNumberFormat="1" applyFont="1" applyBorder="1" applyAlignment="1">
      <alignment horizontal="center" vertical="center" wrapText="1"/>
    </xf>
    <xf numFmtId="165" fontId="11" fillId="0" borderId="7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center" vertical="center" wrapText="1"/>
    </xf>
    <xf numFmtId="165" fontId="11" fillId="0" borderId="9" xfId="1" applyNumberFormat="1" applyFont="1" applyBorder="1" applyAlignment="1">
      <alignment horizontal="center" vertical="center" wrapText="1"/>
    </xf>
    <xf numFmtId="165" fontId="11" fillId="0" borderId="15" xfId="1" applyNumberFormat="1" applyFont="1" applyBorder="1" applyAlignment="1">
      <alignment horizontal="center" vertical="center" wrapText="1"/>
    </xf>
    <xf numFmtId="165" fontId="11" fillId="0" borderId="2" xfId="1" applyNumberFormat="1" applyFont="1" applyBorder="1" applyAlignment="1">
      <alignment horizontal="center" vertical="center" wrapText="1"/>
    </xf>
    <xf numFmtId="0" fontId="0" fillId="2" borderId="3" xfId="0" applyFill="1" applyBorder="1"/>
    <xf numFmtId="0" fontId="0" fillId="2" borderId="8" xfId="0" applyFill="1" applyBorder="1"/>
    <xf numFmtId="0" fontId="0" fillId="0" borderId="4" xfId="0" applyBorder="1"/>
    <xf numFmtId="166" fontId="14" fillId="0" borderId="3" xfId="1" applyFont="1" applyBorder="1" applyAlignment="1">
      <alignment horizontal="right" vertical="center" wrapText="1"/>
    </xf>
    <xf numFmtId="166" fontId="17" fillId="0" borderId="0" xfId="1" applyFont="1" applyAlignment="1">
      <alignment horizontal="center" vertical="top" wrapText="1"/>
    </xf>
    <xf numFmtId="166" fontId="10" fillId="0" borderId="0" xfId="1" applyFont="1" applyAlignment="1">
      <alignment horizontal="left" vertical="top" wrapText="1"/>
    </xf>
    <xf numFmtId="166" fontId="18" fillId="0" borderId="0" xfId="1" applyFont="1" applyAlignment="1">
      <alignment horizontal="left" vertical="top" wrapText="1"/>
    </xf>
    <xf numFmtId="166" fontId="19" fillId="0" borderId="0" xfId="1" applyFont="1" applyAlignment="1">
      <alignment horizontal="left" vertical="center" wrapText="1"/>
    </xf>
    <xf numFmtId="166" fontId="12" fillId="4" borderId="3" xfId="1" applyFont="1" applyFill="1" applyBorder="1" applyAlignment="1">
      <alignment horizontal="center" vertical="center" wrapText="1"/>
    </xf>
    <xf numFmtId="166" fontId="16" fillId="4" borderId="3" xfId="1" applyFont="1" applyFill="1" applyBorder="1" applyAlignment="1">
      <alignment horizontal="center" vertical="center" wrapText="1"/>
    </xf>
    <xf numFmtId="166" fontId="20" fillId="4" borderId="4" xfId="1" applyFont="1" applyFill="1" applyBorder="1" applyAlignment="1">
      <alignment horizontal="center" vertical="center" wrapText="1"/>
    </xf>
    <xf numFmtId="165" fontId="16" fillId="4" borderId="4" xfId="1" applyNumberFormat="1" applyFont="1" applyFill="1" applyBorder="1" applyAlignment="1">
      <alignment horizontal="center" vertical="center" wrapText="1"/>
    </xf>
    <xf numFmtId="165" fontId="16" fillId="4" borderId="3" xfId="1" applyNumberFormat="1" applyFont="1" applyFill="1" applyBorder="1" applyAlignment="1">
      <alignment horizontal="center" vertical="center" wrapText="1"/>
    </xf>
    <xf numFmtId="166" fontId="14" fillId="0" borderId="9" xfId="1" applyFont="1" applyBorder="1" applyAlignment="1">
      <alignment vertical="center" wrapText="1"/>
    </xf>
    <xf numFmtId="166" fontId="14" fillId="0" borderId="19" xfId="1" applyFont="1" applyBorder="1" applyAlignment="1">
      <alignment vertical="center" wrapText="1"/>
    </xf>
    <xf numFmtId="166" fontId="14" fillId="0" borderId="20" xfId="1" applyFont="1" applyBorder="1" applyAlignment="1">
      <alignment vertical="center" wrapText="1"/>
    </xf>
    <xf numFmtId="166" fontId="14" fillId="0" borderId="4" xfId="1" applyFont="1" applyBorder="1" applyAlignment="1">
      <alignment vertical="center" wrapText="1"/>
    </xf>
    <xf numFmtId="166" fontId="14" fillId="0" borderId="6" xfId="1" applyFont="1" applyBorder="1" applyAlignment="1">
      <alignment vertical="center" wrapText="1"/>
    </xf>
    <xf numFmtId="166" fontId="14" fillId="0" borderId="5" xfId="1" applyFont="1" applyBorder="1" applyAlignment="1">
      <alignment vertical="center" wrapText="1"/>
    </xf>
    <xf numFmtId="166" fontId="14" fillId="0" borderId="4" xfId="1" applyFont="1" applyBorder="1" applyAlignment="1">
      <alignment horizontal="left" vertical="center" wrapText="1"/>
    </xf>
    <xf numFmtId="166" fontId="14" fillId="0" borderId="6" xfId="1" applyFont="1" applyBorder="1" applyAlignment="1">
      <alignment horizontal="left" vertical="center" wrapText="1"/>
    </xf>
    <xf numFmtId="166" fontId="14" fillId="0" borderId="5" xfId="1" applyFont="1" applyBorder="1" applyAlignment="1">
      <alignment horizontal="left" vertical="center" wrapText="1"/>
    </xf>
    <xf numFmtId="166" fontId="11" fillId="0" borderId="4" xfId="1" applyFont="1" applyBorder="1" applyAlignment="1">
      <alignment horizontal="right" vertical="center" wrapText="1"/>
    </xf>
    <xf numFmtId="166" fontId="11" fillId="0" borderId="6" xfId="1" applyFont="1" applyBorder="1" applyAlignment="1">
      <alignment horizontal="right" vertical="center" wrapText="1"/>
    </xf>
    <xf numFmtId="166" fontId="11" fillId="0" borderId="5" xfId="1" applyFont="1" applyBorder="1" applyAlignment="1">
      <alignment horizontal="right" vertical="center" wrapText="1"/>
    </xf>
    <xf numFmtId="166" fontId="16" fillId="3" borderId="4" xfId="1" applyFont="1" applyFill="1" applyBorder="1" applyAlignment="1">
      <alignment horizontal="left" vertical="top" wrapText="1"/>
    </xf>
    <xf numFmtId="166" fontId="16" fillId="3" borderId="6" xfId="1" applyFont="1" applyFill="1" applyBorder="1" applyAlignment="1">
      <alignment horizontal="left" vertical="top" wrapText="1"/>
    </xf>
    <xf numFmtId="166" fontId="16" fillId="3" borderId="5" xfId="1" applyFont="1" applyFill="1" applyBorder="1" applyAlignment="1">
      <alignment horizontal="left" vertical="top" wrapText="1"/>
    </xf>
    <xf numFmtId="166" fontId="14" fillId="0" borderId="0" xfId="1" applyFont="1" applyAlignment="1">
      <alignment horizontal="center" vertical="top" wrapText="1"/>
    </xf>
    <xf numFmtId="166" fontId="10" fillId="0" borderId="0" xfId="1" applyFont="1" applyAlignment="1">
      <alignment horizontal="left" vertical="center" wrapText="1"/>
    </xf>
    <xf numFmtId="0" fontId="0" fillId="2" borderId="0" xfId="0" applyFill="1"/>
    <xf numFmtId="166" fontId="14" fillId="0" borderId="0" xfId="1" applyFont="1" applyAlignment="1">
      <alignment horizontal="center"/>
    </xf>
    <xf numFmtId="166" fontId="13" fillId="5" borderId="4" xfId="1" applyFont="1" applyFill="1" applyBorder="1" applyAlignment="1">
      <alignment horizontal="right" vertical="center" wrapText="1"/>
    </xf>
    <xf numFmtId="166" fontId="13" fillId="5" borderId="6" xfId="1" applyFont="1" applyFill="1" applyBorder="1" applyAlignment="1">
      <alignment horizontal="right" vertical="center" wrapText="1"/>
    </xf>
    <xf numFmtId="166" fontId="13" fillId="5" borderId="5" xfId="1" applyFont="1" applyFill="1" applyBorder="1" applyAlignment="1">
      <alignment horizontal="right" vertical="center" wrapText="1"/>
    </xf>
    <xf numFmtId="168" fontId="19" fillId="5" borderId="3" xfId="1" applyNumberFormat="1" applyFont="1" applyFill="1" applyBorder="1" applyAlignment="1">
      <alignment horizontal="right" vertical="center" wrapText="1"/>
    </xf>
    <xf numFmtId="166" fontId="37" fillId="0" borderId="4" xfId="1" applyFont="1" applyBorder="1" applyAlignment="1">
      <alignment horizontal="left" vertical="center" wrapText="1"/>
    </xf>
    <xf numFmtId="166" fontId="37" fillId="0" borderId="6" xfId="1" applyFont="1" applyBorder="1" applyAlignment="1">
      <alignment horizontal="left" vertical="center" wrapText="1"/>
    </xf>
    <xf numFmtId="166" fontId="37" fillId="0" borderId="5" xfId="1" applyFont="1" applyBorder="1" applyAlignment="1">
      <alignment horizontal="left" vertical="center" wrapText="1"/>
    </xf>
    <xf numFmtId="4" fontId="34" fillId="0" borderId="3" xfId="0" applyNumberFormat="1" applyFont="1" applyBorder="1" applyAlignment="1">
      <alignment vertical="center"/>
    </xf>
    <xf numFmtId="166" fontId="18" fillId="0" borderId="0" xfId="1" applyFont="1" applyAlignment="1">
      <alignment horizontal="left" vertical="center" wrapText="1"/>
    </xf>
    <xf numFmtId="0" fontId="0" fillId="0" borderId="0" xfId="0"/>
    <xf numFmtId="166" fontId="39" fillId="0" borderId="4" xfId="1" applyFont="1" applyBorder="1" applyAlignment="1">
      <alignment horizontal="left" vertical="center" wrapText="1"/>
    </xf>
    <xf numFmtId="166" fontId="13" fillId="5" borderId="21" xfId="1" applyFont="1" applyFill="1" applyBorder="1" applyAlignment="1">
      <alignment horizontal="right" vertical="center" wrapText="1"/>
    </xf>
    <xf numFmtId="168" fontId="19" fillId="5" borderId="21" xfId="1" applyNumberFormat="1" applyFont="1" applyFill="1" applyBorder="1" applyAlignment="1">
      <alignment horizontal="right" vertical="center" wrapText="1"/>
    </xf>
    <xf numFmtId="166" fontId="13" fillId="5" borderId="4" xfId="1" applyFont="1" applyFill="1" applyBorder="1" applyAlignment="1">
      <alignment horizontal="center" vertical="center" wrapText="1"/>
    </xf>
    <xf numFmtId="166" fontId="13" fillId="5" borderId="6" xfId="1" applyFont="1" applyFill="1" applyBorder="1" applyAlignment="1">
      <alignment horizontal="center" vertical="center" wrapText="1"/>
    </xf>
    <xf numFmtId="166" fontId="13" fillId="5" borderId="5" xfId="1" applyFont="1" applyFill="1" applyBorder="1" applyAlignment="1">
      <alignment horizontal="center" vertical="center" wrapText="1"/>
    </xf>
    <xf numFmtId="166" fontId="13" fillId="5" borderId="3" xfId="1" applyFont="1" applyFill="1" applyBorder="1" applyAlignment="1">
      <alignment horizontal="center" vertical="center" wrapText="1"/>
    </xf>
    <xf numFmtId="166" fontId="13" fillId="0" borderId="21" xfId="1" applyFont="1" applyBorder="1" applyAlignment="1">
      <alignment vertical="center" wrapText="1"/>
    </xf>
    <xf numFmtId="168" fontId="19" fillId="0" borderId="21" xfId="1" applyNumberFormat="1" applyFont="1" applyBorder="1" applyAlignment="1">
      <alignment horizontal="right" vertical="center" wrapText="1"/>
    </xf>
    <xf numFmtId="4" fontId="34" fillId="0" borderId="8" xfId="0" applyNumberFormat="1" applyFont="1" applyBorder="1" applyAlignment="1">
      <alignment vertical="center"/>
    </xf>
    <xf numFmtId="4" fontId="34" fillId="0" borderId="1" xfId="0" applyNumberFormat="1" applyFont="1" applyBorder="1" applyAlignment="1">
      <alignment vertical="center"/>
    </xf>
    <xf numFmtId="166" fontId="13" fillId="0" borderId="21" xfId="1" applyFont="1" applyBorder="1" applyAlignment="1">
      <alignment horizontal="left" vertical="center" wrapText="1"/>
    </xf>
    <xf numFmtId="166" fontId="14" fillId="0" borderId="21" xfId="1" applyFont="1" applyBorder="1" applyAlignment="1">
      <alignment horizontal="left" vertical="center" wrapText="1"/>
    </xf>
    <xf numFmtId="168" fontId="21" fillId="0" borderId="21" xfId="1" applyNumberFormat="1" applyFont="1" applyBorder="1" applyAlignment="1">
      <alignment horizontal="right" vertical="center" wrapText="1"/>
    </xf>
    <xf numFmtId="166" fontId="14" fillId="0" borderId="22" xfId="1" applyFont="1" applyBorder="1" applyAlignment="1">
      <alignment horizontal="left" vertical="center" wrapText="1"/>
    </xf>
    <xf numFmtId="168" fontId="21" fillId="0" borderId="22" xfId="1" applyNumberFormat="1" applyFont="1" applyBorder="1" applyAlignment="1">
      <alignment horizontal="right" vertical="center" wrapText="1"/>
    </xf>
    <xf numFmtId="166" fontId="10" fillId="0" borderId="11" xfId="1" applyFont="1" applyBorder="1" applyAlignment="1">
      <alignment horizontal="center"/>
    </xf>
    <xf numFmtId="166" fontId="13" fillId="5" borderId="8" xfId="1" applyFont="1" applyFill="1" applyBorder="1" applyAlignment="1">
      <alignment horizontal="center" vertical="center" wrapText="1"/>
    </xf>
    <xf numFmtId="166" fontId="19" fillId="5" borderId="20" xfId="1" applyFont="1" applyFill="1" applyBorder="1" applyAlignment="1">
      <alignment horizontal="center" vertical="center" wrapText="1"/>
    </xf>
    <xf numFmtId="166" fontId="14" fillId="0" borderId="21" xfId="1" applyFont="1" applyBorder="1" applyAlignment="1">
      <alignment vertical="center" wrapText="1"/>
    </xf>
    <xf numFmtId="166" fontId="11" fillId="0" borderId="22" xfId="1" applyFont="1" applyBorder="1" applyAlignment="1">
      <alignment horizontal="left" vertical="center" wrapText="1"/>
    </xf>
    <xf numFmtId="166" fontId="11" fillId="0" borderId="21" xfId="1" applyFont="1" applyBorder="1" applyAlignment="1">
      <alignment horizontal="left" vertical="center" wrapText="1"/>
    </xf>
    <xf numFmtId="166" fontId="13" fillId="0" borderId="3" xfId="1" applyFont="1" applyBorder="1" applyAlignment="1">
      <alignment horizontal="left" vertical="center" wrapText="1"/>
    </xf>
    <xf numFmtId="168" fontId="19" fillId="0" borderId="3" xfId="1" applyNumberFormat="1" applyFont="1" applyBorder="1" applyAlignment="1">
      <alignment horizontal="right" vertical="center" wrapText="1"/>
    </xf>
    <xf numFmtId="168" fontId="21" fillId="0" borderId="3" xfId="1" applyNumberFormat="1" applyFont="1" applyBorder="1" applyAlignment="1">
      <alignment horizontal="right" vertical="center" wrapText="1"/>
    </xf>
    <xf numFmtId="166" fontId="13" fillId="0" borderId="8" xfId="1" applyFont="1" applyBorder="1" applyAlignment="1">
      <alignment horizontal="left" vertical="center" wrapText="1"/>
    </xf>
    <xf numFmtId="168" fontId="19" fillId="0" borderId="8" xfId="1" applyNumberFormat="1" applyFont="1" applyBorder="1" applyAlignment="1">
      <alignment horizontal="right" vertical="center" wrapText="1"/>
    </xf>
    <xf numFmtId="166" fontId="32" fillId="5" borderId="4" xfId="1" applyFont="1" applyFill="1" applyBorder="1" applyAlignment="1">
      <alignment horizontal="right" vertical="center"/>
    </xf>
    <xf numFmtId="168" fontId="33" fillId="5" borderId="6" xfId="1" applyNumberFormat="1" applyFont="1" applyFill="1" applyBorder="1" applyAlignment="1">
      <alignment horizontal="left" vertical="center"/>
    </xf>
    <xf numFmtId="168" fontId="33" fillId="5" borderId="5" xfId="1" applyNumberFormat="1" applyFont="1" applyFill="1" applyBorder="1" applyAlignment="1">
      <alignment horizontal="left" vertical="center"/>
    </xf>
    <xf numFmtId="166" fontId="37" fillId="0" borderId="0" xfId="1" applyFont="1" applyAlignment="1">
      <alignment horizontal="left" vertical="top" wrapText="1"/>
    </xf>
    <xf numFmtId="166" fontId="14" fillId="0" borderId="0" xfId="1" applyFont="1" applyAlignment="1">
      <alignment horizontal="left" vertical="top" wrapText="1"/>
    </xf>
    <xf numFmtId="166" fontId="13" fillId="0" borderId="0" xfId="1" applyFont="1" applyAlignment="1">
      <alignment horizontal="left" vertical="center"/>
    </xf>
    <xf numFmtId="166" fontId="11" fillId="0" borderId="21" xfId="1" applyFont="1" applyBorder="1" applyAlignment="1">
      <alignment horizontal="right" vertical="center" wrapText="1"/>
    </xf>
    <xf numFmtId="166" fontId="16" fillId="0" borderId="3" xfId="1" applyFont="1" applyBorder="1" applyAlignment="1">
      <alignment horizontal="center" vertical="top" wrapText="1"/>
    </xf>
    <xf numFmtId="166" fontId="16" fillId="3" borderId="2" xfId="1" applyFont="1" applyFill="1" applyBorder="1" applyAlignment="1">
      <alignment horizontal="left" vertical="top" wrapText="1"/>
    </xf>
    <xf numFmtId="166" fontId="16" fillId="3" borderId="11" xfId="1" applyFont="1" applyFill="1" applyBorder="1" applyAlignment="1">
      <alignment horizontal="left" vertical="top" wrapText="1"/>
    </xf>
    <xf numFmtId="166" fontId="16" fillId="3" borderId="10" xfId="1" applyFont="1" applyFill="1" applyBorder="1" applyAlignment="1">
      <alignment horizontal="left" vertical="top" wrapText="1"/>
    </xf>
    <xf numFmtId="166" fontId="11" fillId="0" borderId="4" xfId="1" applyFont="1" applyBorder="1" applyAlignment="1">
      <alignment horizontal="center" vertical="center" wrapText="1"/>
    </xf>
    <xf numFmtId="166" fontId="11" fillId="0" borderId="6" xfId="1" applyFont="1" applyBorder="1" applyAlignment="1">
      <alignment horizontal="center" vertical="center" wrapText="1"/>
    </xf>
    <xf numFmtId="166" fontId="11" fillId="0" borderId="5" xfId="1" applyFont="1" applyBorder="1" applyAlignment="1">
      <alignment horizontal="center" vertical="center" wrapText="1"/>
    </xf>
    <xf numFmtId="166" fontId="11" fillId="0" borderId="9" xfId="1" applyFont="1" applyBorder="1" applyAlignment="1">
      <alignment horizontal="center" vertical="center" wrapText="1"/>
    </xf>
    <xf numFmtId="166" fontId="11" fillId="0" borderId="19" xfId="1" applyFont="1" applyBorder="1" applyAlignment="1">
      <alignment horizontal="center" vertical="center" wrapText="1"/>
    </xf>
    <xf numFmtId="166" fontId="11" fillId="0" borderId="20" xfId="1" applyFont="1" applyBorder="1" applyAlignment="1">
      <alignment horizontal="center" vertical="center" wrapText="1"/>
    </xf>
    <xf numFmtId="166" fontId="16" fillId="4" borderId="21" xfId="1" applyFont="1" applyFill="1" applyBorder="1" applyAlignment="1">
      <alignment horizontal="right" vertical="center" wrapText="1"/>
    </xf>
    <xf numFmtId="166" fontId="16" fillId="3" borderId="21" xfId="1" applyFont="1" applyFill="1" applyBorder="1" applyAlignment="1">
      <alignment horizontal="left" vertical="center" wrapText="1"/>
    </xf>
    <xf numFmtId="166" fontId="11" fillId="0" borderId="9" xfId="1" applyFont="1" applyBorder="1" applyAlignment="1">
      <alignment horizontal="right" vertical="center" wrapText="1"/>
    </xf>
    <xf numFmtId="166" fontId="11" fillId="0" borderId="19" xfId="1" applyFont="1" applyBorder="1" applyAlignment="1">
      <alignment horizontal="right" vertical="center" wrapText="1"/>
    </xf>
    <xf numFmtId="166" fontId="11" fillId="0" borderId="20" xfId="1" applyFont="1" applyBorder="1" applyAlignment="1">
      <alignment horizontal="right" vertical="center" wrapText="1"/>
    </xf>
    <xf numFmtId="166" fontId="14" fillId="0" borderId="27" xfId="1" applyFont="1" applyBorder="1" applyAlignment="1">
      <alignment horizontal="center" vertical="top" wrapText="1"/>
    </xf>
    <xf numFmtId="166" fontId="14" fillId="0" borderId="28" xfId="1" applyFont="1" applyBorder="1" applyAlignment="1">
      <alignment horizontal="center" vertical="top" wrapText="1"/>
    </xf>
    <xf numFmtId="166" fontId="14" fillId="0" borderId="30" xfId="1" applyFont="1" applyBorder="1" applyAlignment="1">
      <alignment horizontal="center" vertical="top" wrapText="1"/>
    </xf>
    <xf numFmtId="166" fontId="14" fillId="3" borderId="21" xfId="1" applyFont="1" applyFill="1" applyBorder="1" applyAlignment="1">
      <alignment horizontal="left" vertical="center" wrapText="1"/>
    </xf>
    <xf numFmtId="166" fontId="14" fillId="0" borderId="29" xfId="1" applyFont="1" applyBorder="1" applyAlignment="1">
      <alignment horizontal="center" vertical="top" wrapText="1"/>
    </xf>
    <xf numFmtId="166" fontId="14" fillId="0" borderId="3" xfId="1" applyFont="1" applyBorder="1" applyAlignment="1">
      <alignment horizontal="center" vertical="top" wrapText="1"/>
    </xf>
    <xf numFmtId="166" fontId="14" fillId="0" borderId="8" xfId="1" applyFont="1" applyBorder="1" applyAlignment="1">
      <alignment horizontal="center" vertical="top" wrapText="1"/>
    </xf>
    <xf numFmtId="166" fontId="14" fillId="3" borderId="2" xfId="1" applyFont="1" applyFill="1" applyBorder="1" applyAlignment="1">
      <alignment horizontal="left" vertical="center" wrapText="1"/>
    </xf>
    <xf numFmtId="166" fontId="14" fillId="3" borderId="11" xfId="1" applyFont="1" applyFill="1" applyBorder="1" applyAlignment="1">
      <alignment horizontal="left" vertical="center" wrapText="1"/>
    </xf>
    <xf numFmtId="166" fontId="14" fillId="3" borderId="10" xfId="1" applyFont="1" applyFill="1" applyBorder="1" applyAlignment="1">
      <alignment horizontal="left" vertical="center" wrapText="1"/>
    </xf>
    <xf numFmtId="165" fontId="13" fillId="4" borderId="3" xfId="1" applyNumberFormat="1" applyFont="1" applyFill="1" applyBorder="1" applyAlignment="1">
      <alignment horizontal="center" vertical="center" wrapText="1"/>
    </xf>
    <xf numFmtId="166" fontId="14" fillId="3" borderId="4" xfId="1" applyFont="1" applyFill="1" applyBorder="1" applyAlignment="1">
      <alignment horizontal="left" vertical="center" wrapText="1"/>
    </xf>
    <xf numFmtId="166" fontId="14" fillId="3" borderId="6" xfId="1" applyFont="1" applyFill="1" applyBorder="1" applyAlignment="1">
      <alignment horizontal="left" vertical="center" wrapText="1"/>
    </xf>
    <xf numFmtId="166" fontId="14" fillId="3" borderId="5" xfId="1" applyFont="1" applyFill="1" applyBorder="1" applyAlignment="1">
      <alignment horizontal="left" vertical="center" wrapText="1"/>
    </xf>
    <xf numFmtId="166" fontId="14" fillId="0" borderId="31" xfId="1" applyFont="1" applyBorder="1" applyAlignment="1">
      <alignment horizontal="center" vertical="top" wrapText="1"/>
    </xf>
    <xf numFmtId="0" fontId="0" fillId="2" borderId="0" xfId="0" applyFill="1" applyAlignment="1">
      <alignment horizontal="center" wrapText="1"/>
    </xf>
    <xf numFmtId="166" fontId="18" fillId="0" borderId="11" xfId="1" applyFont="1" applyBorder="1" applyAlignment="1">
      <alignment horizontal="left" vertical="center" wrapText="1"/>
    </xf>
    <xf numFmtId="166" fontId="13" fillId="4" borderId="4" xfId="1" applyFont="1" applyFill="1" applyBorder="1" applyAlignment="1">
      <alignment horizontal="center" vertical="center" wrapText="1"/>
    </xf>
    <xf numFmtId="166" fontId="13" fillId="4" borderId="9" xfId="1" applyFont="1" applyFill="1" applyBorder="1" applyAlignment="1">
      <alignment horizontal="center" vertical="center" wrapText="1"/>
    </xf>
    <xf numFmtId="166" fontId="13" fillId="4" borderId="19" xfId="1" applyFont="1" applyFill="1" applyBorder="1" applyAlignment="1">
      <alignment horizontal="center" vertical="center" wrapText="1"/>
    </xf>
    <xf numFmtId="166" fontId="13" fillId="4" borderId="20" xfId="1" applyFont="1" applyFill="1" applyBorder="1" applyAlignment="1">
      <alignment horizontal="center" vertical="center" wrapText="1"/>
    </xf>
    <xf numFmtId="166" fontId="13" fillId="4" borderId="15" xfId="1" applyFont="1" applyFill="1" applyBorder="1" applyAlignment="1">
      <alignment horizontal="center" vertical="center" wrapText="1"/>
    </xf>
    <xf numFmtId="166" fontId="13" fillId="4" borderId="0" xfId="1" applyFont="1" applyFill="1" applyBorder="1" applyAlignment="1">
      <alignment horizontal="center" vertical="center" wrapText="1"/>
    </xf>
    <xf numFmtId="166" fontId="13" fillId="4" borderId="12" xfId="1" applyFont="1" applyFill="1" applyBorder="1" applyAlignment="1">
      <alignment horizontal="center" vertical="center" wrapText="1"/>
    </xf>
    <xf numFmtId="166" fontId="13" fillId="4" borderId="2" xfId="1" applyFont="1" applyFill="1" applyBorder="1" applyAlignment="1">
      <alignment horizontal="center" vertical="center" wrapText="1"/>
    </xf>
    <xf numFmtId="166" fontId="13" fillId="4" borderId="11" xfId="1" applyFont="1" applyFill="1" applyBorder="1" applyAlignment="1">
      <alignment horizontal="center" vertical="center" wrapText="1"/>
    </xf>
    <xf numFmtId="166" fontId="13" fillId="4" borderId="10" xfId="1" applyFont="1" applyFill="1" applyBorder="1" applyAlignment="1">
      <alignment horizontal="center" vertical="center" wrapText="1"/>
    </xf>
    <xf numFmtId="4" fontId="38" fillId="2" borderId="0" xfId="1" applyNumberFormat="1" applyFont="1" applyFill="1" applyAlignment="1">
      <alignment horizontal="center" vertical="center"/>
    </xf>
    <xf numFmtId="166" fontId="13" fillId="4" borderId="4" xfId="1" applyFont="1" applyFill="1" applyBorder="1" applyAlignment="1">
      <alignment horizontal="right" vertical="center" wrapText="1"/>
    </xf>
    <xf numFmtId="166" fontId="13" fillId="4" borderId="6" xfId="1" applyFont="1" applyFill="1" applyBorder="1" applyAlignment="1">
      <alignment horizontal="right" vertical="center" wrapText="1"/>
    </xf>
    <xf numFmtId="166" fontId="13" fillId="4" borderId="5" xfId="1" applyFont="1" applyFill="1" applyBorder="1" applyAlignment="1">
      <alignment horizontal="right" vertical="center" wrapText="1"/>
    </xf>
    <xf numFmtId="166" fontId="16" fillId="0" borderId="27" xfId="1" applyFont="1" applyBorder="1" applyAlignment="1">
      <alignment horizontal="center" vertical="top" wrapText="1"/>
    </xf>
    <xf numFmtId="166" fontId="16" fillId="0" borderId="28" xfId="1" applyFont="1" applyBorder="1" applyAlignment="1">
      <alignment horizontal="center" vertical="top" wrapText="1"/>
    </xf>
    <xf numFmtId="166" fontId="16" fillId="0" borderId="9" xfId="1" applyFont="1" applyBorder="1" applyAlignment="1">
      <alignment horizontal="center" vertical="top" wrapText="1"/>
    </xf>
    <xf numFmtId="166" fontId="16" fillId="3" borderId="4" xfId="1" applyFont="1" applyFill="1" applyBorder="1" applyAlignment="1">
      <alignment horizontal="left" vertical="center" wrapText="1"/>
    </xf>
    <xf numFmtId="166" fontId="16" fillId="3" borderId="6" xfId="1" applyFont="1" applyFill="1" applyBorder="1" applyAlignment="1">
      <alignment horizontal="left" vertical="center" wrapText="1"/>
    </xf>
    <xf numFmtId="166" fontId="16" fillId="3" borderId="5" xfId="1" applyFont="1" applyFill="1" applyBorder="1" applyAlignment="1">
      <alignment horizontal="left" vertical="center" wrapText="1"/>
    </xf>
    <xf numFmtId="166" fontId="14" fillId="0" borderId="0" xfId="1" applyFont="1" applyAlignment="1">
      <alignment horizontal="left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3"/>
  <sheetViews>
    <sheetView tabSelected="1" topLeftCell="A112" zoomScale="90" zoomScaleNormal="90" workbookViewId="0">
      <selection activeCell="A57" sqref="A57:P57"/>
    </sheetView>
  </sheetViews>
  <sheetFormatPr defaultColWidth="8.5" defaultRowHeight="27.75" customHeight="1" x14ac:dyDescent="0.2"/>
  <cols>
    <col min="1" max="1" width="4" style="96" customWidth="1"/>
    <col min="2" max="2" width="37.5" style="38" customWidth="1"/>
    <col min="3" max="3" width="7.125" style="97" customWidth="1"/>
    <col min="4" max="4" width="5.625" style="97" customWidth="1"/>
    <col min="5" max="5" width="12.875" style="97" customWidth="1"/>
    <col min="6" max="6" width="8.375" style="97" customWidth="1"/>
    <col min="7" max="7" width="10.125" style="97" customWidth="1"/>
    <col min="8" max="8" width="10.75" style="97" customWidth="1"/>
    <col min="9" max="9" width="16" style="99" customWidth="1"/>
    <col min="10" max="10" width="13.125" style="99" customWidth="1"/>
    <col min="11" max="11" width="13.875" style="99" customWidth="1"/>
    <col min="12" max="12" width="15.5" style="99" customWidth="1"/>
    <col min="13" max="13" width="16" style="99" customWidth="1"/>
    <col min="14" max="14" width="12.875" style="99" customWidth="1"/>
    <col min="15" max="15" width="12.5" style="99" customWidth="1"/>
    <col min="16" max="16" width="14.875" style="99" customWidth="1"/>
    <col min="17" max="17" width="13.5" style="35" customWidth="1"/>
    <col min="18" max="18" width="8.5" style="35" customWidth="1"/>
    <col min="19" max="26" width="8.5" style="36" customWidth="1"/>
    <col min="27" max="72" width="8.5" style="37" customWidth="1"/>
    <col min="73" max="16384" width="8.5" style="38"/>
  </cols>
  <sheetData>
    <row r="1" spans="1:72" s="4" customFormat="1" ht="123.75" customHeight="1" x14ac:dyDescent="0.2">
      <c r="A1" s="352" t="s">
        <v>322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1"/>
      <c r="R1" s="1"/>
      <c r="S1" s="2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s="4" customFormat="1" ht="81" customHeight="1" x14ac:dyDescent="0.2">
      <c r="A2" s="5"/>
      <c r="B2" s="353" t="s">
        <v>374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1"/>
      <c r="R2" s="1"/>
      <c r="S2" s="2"/>
      <c r="T2" s="2"/>
      <c r="U2" s="2"/>
      <c r="V2" s="2"/>
      <c r="W2" s="2"/>
      <c r="X2" s="2"/>
      <c r="Y2" s="2"/>
      <c r="Z2" s="2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s="4" customFormat="1" ht="55.5" customHeight="1" x14ac:dyDescent="0.2">
      <c r="A3" s="5"/>
      <c r="B3" s="354" t="s">
        <v>0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1"/>
      <c r="R3" s="1"/>
      <c r="S3" s="2"/>
      <c r="T3" s="2"/>
      <c r="U3" s="2"/>
      <c r="V3" s="2"/>
      <c r="W3" s="2"/>
      <c r="X3" s="2"/>
      <c r="Y3" s="2"/>
      <c r="Z3" s="2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s="10" customFormat="1" ht="38.25" customHeight="1" x14ac:dyDescent="0.2">
      <c r="A4" s="6"/>
      <c r="B4" s="355" t="s">
        <v>323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7"/>
      <c r="R4" s="7"/>
      <c r="S4" s="8"/>
      <c r="T4" s="8"/>
      <c r="U4" s="8"/>
      <c r="V4" s="8"/>
      <c r="W4" s="8"/>
      <c r="X4" s="8"/>
      <c r="Y4" s="8"/>
      <c r="Z4" s="8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</row>
    <row r="5" spans="1:72" s="14" customFormat="1" ht="24" customHeight="1" x14ac:dyDescent="0.2">
      <c r="A5" s="356" t="s">
        <v>1</v>
      </c>
      <c r="B5" s="357" t="s">
        <v>2</v>
      </c>
      <c r="C5" s="357" t="s">
        <v>3</v>
      </c>
      <c r="D5" s="358" t="s">
        <v>4</v>
      </c>
      <c r="E5" s="357" t="s">
        <v>5</v>
      </c>
      <c r="F5" s="357"/>
      <c r="G5" s="357"/>
      <c r="H5" s="357"/>
      <c r="I5" s="359" t="s">
        <v>6</v>
      </c>
      <c r="J5" s="359"/>
      <c r="K5" s="359"/>
      <c r="L5" s="359"/>
      <c r="M5" s="360" t="s">
        <v>7</v>
      </c>
      <c r="N5" s="360"/>
      <c r="O5" s="360"/>
      <c r="P5" s="360"/>
      <c r="Q5" s="11"/>
      <c r="R5" s="11"/>
      <c r="S5" s="12"/>
      <c r="T5" s="12"/>
      <c r="U5" s="12"/>
      <c r="V5" s="12"/>
      <c r="W5" s="12"/>
      <c r="X5" s="12"/>
      <c r="Y5" s="12"/>
      <c r="Z5" s="12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s="14" customFormat="1" ht="21" customHeight="1" x14ac:dyDescent="0.2">
      <c r="A6" s="356"/>
      <c r="B6" s="357"/>
      <c r="C6" s="357"/>
      <c r="D6" s="358"/>
      <c r="E6" s="357" t="s">
        <v>8</v>
      </c>
      <c r="F6" s="357" t="s">
        <v>9</v>
      </c>
      <c r="G6" s="357" t="s">
        <v>10</v>
      </c>
      <c r="H6" s="357" t="s">
        <v>11</v>
      </c>
      <c r="I6" s="360" t="s">
        <v>8</v>
      </c>
      <c r="J6" s="360" t="s">
        <v>9</v>
      </c>
      <c r="K6" s="360" t="s">
        <v>10</v>
      </c>
      <c r="L6" s="359" t="s">
        <v>11</v>
      </c>
      <c r="M6" s="360" t="s">
        <v>8</v>
      </c>
      <c r="N6" s="360" t="s">
        <v>9</v>
      </c>
      <c r="O6" s="360" t="s">
        <v>10</v>
      </c>
      <c r="P6" s="360" t="s">
        <v>11</v>
      </c>
      <c r="Q6" s="11"/>
      <c r="R6" s="11"/>
      <c r="S6" s="12"/>
      <c r="T6" s="12"/>
      <c r="U6" s="12"/>
      <c r="V6" s="12"/>
      <c r="W6" s="12"/>
      <c r="X6" s="12"/>
      <c r="Y6" s="12"/>
      <c r="Z6" s="12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ht="30.75" customHeight="1" x14ac:dyDescent="0.2">
      <c r="A7" s="356"/>
      <c r="B7" s="357"/>
      <c r="C7" s="357"/>
      <c r="D7" s="358"/>
      <c r="E7" s="357"/>
      <c r="F7" s="357"/>
      <c r="G7" s="357"/>
      <c r="H7" s="357"/>
      <c r="I7" s="360"/>
      <c r="J7" s="360"/>
      <c r="K7" s="360"/>
      <c r="L7" s="359"/>
      <c r="M7" s="360"/>
      <c r="N7" s="360"/>
      <c r="O7" s="360"/>
      <c r="P7" s="360"/>
      <c r="Q7" s="11"/>
      <c r="R7" s="11"/>
      <c r="S7" s="12"/>
      <c r="T7" s="12"/>
      <c r="U7" s="12"/>
      <c r="V7" s="12"/>
      <c r="W7" s="12"/>
      <c r="X7" s="12"/>
      <c r="Y7" s="12"/>
      <c r="Z7" s="12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s="22" customFormat="1" ht="30" customHeight="1" x14ac:dyDescent="0.2">
      <c r="A8" s="15" t="s">
        <v>12</v>
      </c>
      <c r="B8" s="16" t="s">
        <v>13</v>
      </c>
      <c r="C8" s="17" t="s">
        <v>14</v>
      </c>
      <c r="D8" s="18" t="s">
        <v>15</v>
      </c>
      <c r="E8" s="19">
        <v>41.610800000000005</v>
      </c>
      <c r="F8" s="19"/>
      <c r="G8" s="19">
        <v>1.9922</v>
      </c>
      <c r="H8" s="19">
        <f>E8+F8-G8</f>
        <v>39.618600000000008</v>
      </c>
      <c r="I8" s="20">
        <v>207691.71</v>
      </c>
      <c r="J8" s="20"/>
      <c r="K8" s="20">
        <v>103559</v>
      </c>
      <c r="L8" s="21">
        <f>I8+J8-K8</f>
        <v>104132.70999999999</v>
      </c>
      <c r="M8" s="20">
        <v>380000</v>
      </c>
      <c r="N8" s="20">
        <v>0</v>
      </c>
      <c r="O8" s="21">
        <v>380000</v>
      </c>
      <c r="P8" s="214">
        <f>M8+N8-O8</f>
        <v>0</v>
      </c>
      <c r="Q8" s="7"/>
      <c r="R8" s="7"/>
      <c r="S8" s="8"/>
      <c r="T8" s="8"/>
      <c r="U8" s="8"/>
      <c r="V8" s="8"/>
      <c r="W8" s="8"/>
      <c r="X8" s="8"/>
      <c r="Y8" s="8"/>
      <c r="Z8" s="8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s="22" customFormat="1" ht="30" customHeight="1" x14ac:dyDescent="0.2">
      <c r="A9" s="23" t="s">
        <v>16</v>
      </c>
      <c r="B9" s="24" t="s">
        <v>17</v>
      </c>
      <c r="C9" s="25" t="s">
        <v>14</v>
      </c>
      <c r="D9" s="26" t="s">
        <v>18</v>
      </c>
      <c r="E9" s="27">
        <v>8.1364999999999998</v>
      </c>
      <c r="F9" s="28"/>
      <c r="G9" s="28">
        <v>1.1377999999999999</v>
      </c>
      <c r="H9" s="29">
        <f>H11+H15+H16+H18+H22+H23+H24+H25+H26+H27+H28</f>
        <v>6.9987000000000013</v>
      </c>
      <c r="I9" s="21">
        <v>67988.069999999992</v>
      </c>
      <c r="J9" s="20"/>
      <c r="K9" s="20">
        <v>21241.200000000001</v>
      </c>
      <c r="L9" s="30">
        <f>L11+L15+L16+L18+L22+L23+L24+L25+L26+L27+L28</f>
        <v>46746.869999999995</v>
      </c>
      <c r="M9" s="20">
        <v>0</v>
      </c>
      <c r="N9" s="20">
        <v>0</v>
      </c>
      <c r="O9" s="21">
        <v>0</v>
      </c>
      <c r="P9" s="214">
        <v>0</v>
      </c>
      <c r="Q9" s="7"/>
      <c r="R9" s="7"/>
      <c r="S9" s="8"/>
      <c r="T9" s="8"/>
      <c r="U9" s="8"/>
      <c r="V9" s="8"/>
      <c r="W9" s="8"/>
      <c r="X9" s="8"/>
      <c r="Y9" s="8"/>
      <c r="Z9" s="8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6.5" customHeight="1" x14ac:dyDescent="0.2">
      <c r="A10" s="335"/>
      <c r="B10" s="31" t="s">
        <v>20</v>
      </c>
      <c r="C10" s="32"/>
      <c r="D10" s="33"/>
      <c r="E10" s="209" t="s">
        <v>19</v>
      </c>
      <c r="F10" s="204"/>
      <c r="G10" s="204"/>
      <c r="H10" s="208" t="s">
        <v>19</v>
      </c>
      <c r="I10" s="209" t="s">
        <v>19</v>
      </c>
      <c r="J10" s="204"/>
      <c r="K10" s="204"/>
      <c r="L10" s="34" t="s">
        <v>19</v>
      </c>
      <c r="M10" s="204" t="s">
        <v>19</v>
      </c>
      <c r="N10" s="204"/>
      <c r="O10" s="209"/>
      <c r="P10" s="219" t="s">
        <v>19</v>
      </c>
    </row>
    <row r="11" spans="1:72" ht="22.5" customHeight="1" x14ac:dyDescent="0.2">
      <c r="A11" s="335"/>
      <c r="B11" s="336" t="s">
        <v>24</v>
      </c>
      <c r="C11" s="32" t="s">
        <v>25</v>
      </c>
      <c r="D11" s="39"/>
      <c r="E11" s="322">
        <v>2.6890000000000001</v>
      </c>
      <c r="F11" s="315"/>
      <c r="G11" s="315"/>
      <c r="H11" s="322">
        <f>E11+F11-G11</f>
        <v>2.6890000000000001</v>
      </c>
      <c r="I11" s="325">
        <v>4460.3299999999981</v>
      </c>
      <c r="J11" s="315"/>
      <c r="K11" s="325"/>
      <c r="L11" s="325">
        <f>I11+J11-K11</f>
        <v>4460.3299999999981</v>
      </c>
      <c r="M11" s="329" t="s">
        <v>19</v>
      </c>
      <c r="N11" s="315"/>
      <c r="O11" s="318"/>
      <c r="P11" s="337" t="s">
        <v>19</v>
      </c>
    </row>
    <row r="12" spans="1:72" ht="22.5" customHeight="1" x14ac:dyDescent="0.2">
      <c r="A12" s="335"/>
      <c r="B12" s="336"/>
      <c r="C12" s="32" t="s">
        <v>26</v>
      </c>
      <c r="D12" s="39"/>
      <c r="E12" s="323"/>
      <c r="F12" s="316"/>
      <c r="G12" s="316"/>
      <c r="H12" s="323"/>
      <c r="I12" s="326"/>
      <c r="J12" s="316"/>
      <c r="K12" s="326"/>
      <c r="L12" s="326"/>
      <c r="M12" s="330"/>
      <c r="N12" s="316"/>
      <c r="O12" s="319"/>
      <c r="P12" s="339"/>
    </row>
    <row r="13" spans="1:72" ht="22.5" customHeight="1" x14ac:dyDescent="0.2">
      <c r="A13" s="335"/>
      <c r="B13" s="336"/>
      <c r="C13" s="32" t="s">
        <v>27</v>
      </c>
      <c r="D13" s="39"/>
      <c r="E13" s="323"/>
      <c r="F13" s="316"/>
      <c r="G13" s="316"/>
      <c r="H13" s="323"/>
      <c r="I13" s="326"/>
      <c r="J13" s="316"/>
      <c r="K13" s="326"/>
      <c r="L13" s="326"/>
      <c r="M13" s="330"/>
      <c r="N13" s="316"/>
      <c r="O13" s="319"/>
      <c r="P13" s="339"/>
    </row>
    <row r="14" spans="1:72" ht="22.5" customHeight="1" x14ac:dyDescent="0.2">
      <c r="A14" s="335"/>
      <c r="B14" s="336"/>
      <c r="C14" s="32" t="s">
        <v>28</v>
      </c>
      <c r="D14" s="39"/>
      <c r="E14" s="324"/>
      <c r="F14" s="317"/>
      <c r="G14" s="317"/>
      <c r="H14" s="324"/>
      <c r="I14" s="327"/>
      <c r="J14" s="317"/>
      <c r="K14" s="327"/>
      <c r="L14" s="327"/>
      <c r="M14" s="331"/>
      <c r="N14" s="317"/>
      <c r="O14" s="320"/>
      <c r="P14" s="338"/>
    </row>
    <row r="15" spans="1:72" ht="27.75" customHeight="1" x14ac:dyDescent="0.2">
      <c r="A15" s="335"/>
      <c r="B15" s="31" t="s">
        <v>29</v>
      </c>
      <c r="C15" s="32" t="s">
        <v>30</v>
      </c>
      <c r="D15" s="39"/>
      <c r="E15" s="204">
        <v>0.12540000000000001</v>
      </c>
      <c r="F15" s="204"/>
      <c r="G15" s="204"/>
      <c r="H15" s="204">
        <f>E15+F15-G15</f>
        <v>0.12540000000000001</v>
      </c>
      <c r="I15" s="203">
        <v>3045.1</v>
      </c>
      <c r="J15" s="203"/>
      <c r="K15" s="203"/>
      <c r="L15" s="207">
        <f>I15+J15-K15</f>
        <v>3045.1</v>
      </c>
      <c r="M15" s="205" t="s">
        <v>19</v>
      </c>
      <c r="N15" s="205"/>
      <c r="O15" s="71"/>
      <c r="P15" s="213" t="s">
        <v>19</v>
      </c>
    </row>
    <row r="16" spans="1:72" ht="27.75" customHeight="1" x14ac:dyDescent="0.2">
      <c r="A16" s="335"/>
      <c r="B16" s="31" t="s">
        <v>31</v>
      </c>
      <c r="C16" s="32" t="s">
        <v>32</v>
      </c>
      <c r="D16" s="39"/>
      <c r="E16" s="204">
        <v>1.09E-2</v>
      </c>
      <c r="F16" s="204"/>
      <c r="G16" s="204"/>
      <c r="H16" s="204">
        <f>E16+F16-G16</f>
        <v>1.09E-2</v>
      </c>
      <c r="I16" s="203">
        <v>172</v>
      </c>
      <c r="J16" s="203"/>
      <c r="K16" s="203"/>
      <c r="L16" s="207">
        <f>I16+J16-K16</f>
        <v>172</v>
      </c>
      <c r="M16" s="205" t="s">
        <v>19</v>
      </c>
      <c r="N16" s="205"/>
      <c r="O16" s="71"/>
      <c r="P16" s="213" t="s">
        <v>19</v>
      </c>
    </row>
    <row r="17" spans="1:72" ht="15.75" customHeight="1" x14ac:dyDescent="0.2">
      <c r="A17" s="335"/>
      <c r="B17" s="31" t="s">
        <v>33</v>
      </c>
      <c r="C17" s="32" t="s">
        <v>14</v>
      </c>
      <c r="D17" s="39"/>
      <c r="E17" s="209" t="s">
        <v>19</v>
      </c>
      <c r="F17" s="204"/>
      <c r="G17" s="204"/>
      <c r="H17" s="208" t="s">
        <v>19</v>
      </c>
      <c r="I17" s="209" t="s">
        <v>19</v>
      </c>
      <c r="J17" s="204"/>
      <c r="K17" s="204"/>
      <c r="L17" s="34" t="s">
        <v>19</v>
      </c>
      <c r="M17" s="204" t="s">
        <v>19</v>
      </c>
      <c r="N17" s="204"/>
      <c r="O17" s="209"/>
      <c r="P17" s="219" t="s">
        <v>19</v>
      </c>
    </row>
    <row r="18" spans="1:72" ht="19.5" customHeight="1" x14ac:dyDescent="0.2">
      <c r="A18" s="335"/>
      <c r="B18" s="351" t="s">
        <v>34</v>
      </c>
      <c r="C18" s="32" t="s">
        <v>35</v>
      </c>
      <c r="D18" s="39"/>
      <c r="E18" s="322">
        <v>1.1377999999999999</v>
      </c>
      <c r="F18" s="315"/>
      <c r="G18" s="315">
        <v>1.1377999999999999</v>
      </c>
      <c r="H18" s="322">
        <f>E18+F18-G18</f>
        <v>0</v>
      </c>
      <c r="I18" s="325">
        <v>21241.200000000001</v>
      </c>
      <c r="J18" s="315"/>
      <c r="K18" s="315">
        <v>21241.200000000001</v>
      </c>
      <c r="L18" s="325">
        <f>I18+J18-K18</f>
        <v>0</v>
      </c>
      <c r="M18" s="329" t="s">
        <v>19</v>
      </c>
      <c r="N18" s="315"/>
      <c r="O18" s="318"/>
      <c r="P18" s="337" t="s">
        <v>19</v>
      </c>
    </row>
    <row r="19" spans="1:72" ht="19.5" customHeight="1" x14ac:dyDescent="0.2">
      <c r="A19" s="335"/>
      <c r="B19" s="351"/>
      <c r="C19" s="32" t="s">
        <v>36</v>
      </c>
      <c r="D19" s="39"/>
      <c r="E19" s="323"/>
      <c r="F19" s="316"/>
      <c r="G19" s="316"/>
      <c r="H19" s="323"/>
      <c r="I19" s="326"/>
      <c r="J19" s="316"/>
      <c r="K19" s="316"/>
      <c r="L19" s="326"/>
      <c r="M19" s="330"/>
      <c r="N19" s="316"/>
      <c r="O19" s="319"/>
      <c r="P19" s="339"/>
    </row>
    <row r="20" spans="1:72" ht="19.5" customHeight="1" x14ac:dyDescent="0.2">
      <c r="A20" s="335"/>
      <c r="B20" s="351"/>
      <c r="C20" s="32" t="s">
        <v>37</v>
      </c>
      <c r="D20" s="39"/>
      <c r="E20" s="323"/>
      <c r="F20" s="316"/>
      <c r="G20" s="316"/>
      <c r="H20" s="323"/>
      <c r="I20" s="326"/>
      <c r="J20" s="316"/>
      <c r="K20" s="316"/>
      <c r="L20" s="326"/>
      <c r="M20" s="330"/>
      <c r="N20" s="316"/>
      <c r="O20" s="319"/>
      <c r="P20" s="339"/>
    </row>
    <row r="21" spans="1:72" ht="19.5" customHeight="1" x14ac:dyDescent="0.2">
      <c r="A21" s="335"/>
      <c r="B21" s="351"/>
      <c r="C21" s="32" t="s">
        <v>38</v>
      </c>
      <c r="D21" s="39"/>
      <c r="E21" s="324"/>
      <c r="F21" s="317"/>
      <c r="G21" s="317"/>
      <c r="H21" s="324"/>
      <c r="I21" s="327"/>
      <c r="J21" s="317"/>
      <c r="K21" s="317"/>
      <c r="L21" s="327"/>
      <c r="M21" s="331"/>
      <c r="N21" s="317"/>
      <c r="O21" s="320"/>
      <c r="P21" s="338"/>
    </row>
    <row r="22" spans="1:72" ht="24.75" customHeight="1" x14ac:dyDescent="0.2">
      <c r="A22" s="335"/>
      <c r="B22" s="244" t="s">
        <v>39</v>
      </c>
      <c r="C22" s="72" t="s">
        <v>40</v>
      </c>
      <c r="D22" s="73"/>
      <c r="E22" s="233">
        <v>0.73</v>
      </c>
      <c r="F22" s="233"/>
      <c r="G22" s="233"/>
      <c r="H22" s="233">
        <f t="shared" ref="H22:H28" si="0">E22+F22-G22</f>
        <v>0.73</v>
      </c>
      <c r="I22" s="231">
        <v>11184</v>
      </c>
      <c r="J22" s="231"/>
      <c r="K22" s="231"/>
      <c r="L22" s="239">
        <f t="shared" ref="L22:L28" si="1">I22+J22-K22</f>
        <v>11184</v>
      </c>
      <c r="M22" s="235" t="s">
        <v>19</v>
      </c>
      <c r="N22" s="235"/>
      <c r="O22" s="245"/>
      <c r="P22" s="237" t="s">
        <v>19</v>
      </c>
    </row>
    <row r="23" spans="1:72" ht="24.75" customHeight="1" x14ac:dyDescent="0.2">
      <c r="A23" s="350"/>
      <c r="B23" s="246" t="s">
        <v>41</v>
      </c>
      <c r="C23" s="247" t="s">
        <v>42</v>
      </c>
      <c r="D23" s="248"/>
      <c r="E23" s="249">
        <v>0.375</v>
      </c>
      <c r="F23" s="249"/>
      <c r="G23" s="249"/>
      <c r="H23" s="249">
        <f t="shared" si="0"/>
        <v>0.375</v>
      </c>
      <c r="I23" s="250">
        <v>4896</v>
      </c>
      <c r="J23" s="250"/>
      <c r="K23" s="250"/>
      <c r="L23" s="250">
        <f t="shared" si="1"/>
        <v>4896</v>
      </c>
      <c r="M23" s="251" t="s">
        <v>19</v>
      </c>
      <c r="N23" s="251"/>
      <c r="O23" s="251"/>
      <c r="P23" s="251" t="s">
        <v>19</v>
      </c>
    </row>
    <row r="24" spans="1:72" ht="24.75" customHeight="1" x14ac:dyDescent="0.2">
      <c r="A24" s="350"/>
      <c r="B24" s="246" t="s">
        <v>43</v>
      </c>
      <c r="C24" s="247" t="s">
        <v>44</v>
      </c>
      <c r="D24" s="248"/>
      <c r="E24" s="249">
        <v>0.82</v>
      </c>
      <c r="F24" s="249"/>
      <c r="G24" s="249"/>
      <c r="H24" s="249">
        <f t="shared" si="0"/>
        <v>0.82</v>
      </c>
      <c r="I24" s="250">
        <v>15908</v>
      </c>
      <c r="J24" s="250"/>
      <c r="K24" s="250"/>
      <c r="L24" s="250">
        <f t="shared" si="1"/>
        <v>15908</v>
      </c>
      <c r="M24" s="251" t="s">
        <v>19</v>
      </c>
      <c r="N24" s="251"/>
      <c r="O24" s="251"/>
      <c r="P24" s="251" t="s">
        <v>19</v>
      </c>
    </row>
    <row r="25" spans="1:72" ht="21.75" customHeight="1" x14ac:dyDescent="0.2">
      <c r="A25" s="243"/>
      <c r="B25" s="252" t="s">
        <v>367</v>
      </c>
      <c r="C25" s="247" t="s">
        <v>22</v>
      </c>
      <c r="D25" s="248"/>
      <c r="E25" s="249">
        <v>0.1051</v>
      </c>
      <c r="F25" s="249"/>
      <c r="G25" s="249"/>
      <c r="H25" s="249">
        <f t="shared" si="0"/>
        <v>0.1051</v>
      </c>
      <c r="I25" s="250">
        <v>2123.02</v>
      </c>
      <c r="J25" s="250"/>
      <c r="K25" s="250"/>
      <c r="L25" s="250">
        <f t="shared" si="1"/>
        <v>2123.02</v>
      </c>
      <c r="M25" s="249" t="s">
        <v>19</v>
      </c>
      <c r="N25" s="249"/>
      <c r="O25" s="249"/>
      <c r="P25" s="249" t="s">
        <v>19</v>
      </c>
    </row>
    <row r="26" spans="1:72" ht="21.75" customHeight="1" x14ac:dyDescent="0.2">
      <c r="A26" s="243"/>
      <c r="B26" s="252" t="s">
        <v>368</v>
      </c>
      <c r="C26" s="247" t="s">
        <v>21</v>
      </c>
      <c r="D26" s="248"/>
      <c r="E26" s="249">
        <v>5.0000000000000001E-3</v>
      </c>
      <c r="F26" s="249"/>
      <c r="G26" s="249"/>
      <c r="H26" s="249">
        <f t="shared" si="0"/>
        <v>5.0000000000000001E-3</v>
      </c>
      <c r="I26" s="250">
        <v>101</v>
      </c>
      <c r="J26" s="250"/>
      <c r="K26" s="250"/>
      <c r="L26" s="250">
        <f t="shared" si="1"/>
        <v>101</v>
      </c>
      <c r="M26" s="249" t="s">
        <v>19</v>
      </c>
      <c r="N26" s="249"/>
      <c r="O26" s="249"/>
      <c r="P26" s="249" t="s">
        <v>19</v>
      </c>
    </row>
    <row r="27" spans="1:72" ht="21.75" customHeight="1" x14ac:dyDescent="0.2">
      <c r="A27" s="262"/>
      <c r="B27" s="263" t="s">
        <v>369</v>
      </c>
      <c r="C27" s="258" t="s">
        <v>23</v>
      </c>
      <c r="D27" s="259"/>
      <c r="E27" s="275">
        <v>6.54E-2</v>
      </c>
      <c r="F27" s="275"/>
      <c r="G27" s="275"/>
      <c r="H27" s="275">
        <f t="shared" si="0"/>
        <v>6.54E-2</v>
      </c>
      <c r="I27" s="276">
        <v>1321.08</v>
      </c>
      <c r="J27" s="276"/>
      <c r="K27" s="276"/>
      <c r="L27" s="276">
        <f t="shared" si="1"/>
        <v>1321.08</v>
      </c>
      <c r="M27" s="275" t="s">
        <v>19</v>
      </c>
      <c r="N27" s="275"/>
      <c r="O27" s="275"/>
      <c r="P27" s="275" t="s">
        <v>19</v>
      </c>
    </row>
    <row r="28" spans="1:72" ht="21.75" customHeight="1" x14ac:dyDescent="0.2">
      <c r="A28" s="277"/>
      <c r="B28" s="252" t="s">
        <v>370</v>
      </c>
      <c r="C28" s="247" t="s">
        <v>28</v>
      </c>
      <c r="D28" s="248"/>
      <c r="E28" s="249">
        <v>2.0729000000000002</v>
      </c>
      <c r="F28" s="249"/>
      <c r="G28" s="249"/>
      <c r="H28" s="249">
        <f t="shared" si="0"/>
        <v>2.0729000000000002</v>
      </c>
      <c r="I28" s="250">
        <v>3536.34</v>
      </c>
      <c r="J28" s="250"/>
      <c r="K28" s="250"/>
      <c r="L28" s="250">
        <f t="shared" si="1"/>
        <v>3536.34</v>
      </c>
      <c r="M28" s="249"/>
      <c r="N28" s="249"/>
      <c r="O28" s="249"/>
      <c r="P28" s="249"/>
    </row>
    <row r="29" spans="1:72" s="22" customFormat="1" ht="27.75" customHeight="1" x14ac:dyDescent="0.2">
      <c r="A29" s="264" t="s">
        <v>45</v>
      </c>
      <c r="B29" s="265" t="s">
        <v>46</v>
      </c>
      <c r="C29" s="260" t="s">
        <v>14</v>
      </c>
      <c r="D29" s="261" t="s">
        <v>18</v>
      </c>
      <c r="E29" s="255">
        <v>123.27929999999999</v>
      </c>
      <c r="F29" s="255">
        <v>0.32579999999999998</v>
      </c>
      <c r="G29" s="255">
        <v>1.8E-3</v>
      </c>
      <c r="H29" s="255">
        <f>H30</f>
        <v>123.60329999999999</v>
      </c>
      <c r="I29" s="256">
        <v>1719528.05</v>
      </c>
      <c r="J29" s="256">
        <v>11670</v>
      </c>
      <c r="K29" s="256"/>
      <c r="L29" s="256">
        <f>L30</f>
        <v>1731198.05</v>
      </c>
      <c r="M29" s="256">
        <f>SUM(M32:M42)</f>
        <v>71672.83</v>
      </c>
      <c r="N29" s="256">
        <v>0</v>
      </c>
      <c r="O29" s="256">
        <f>SUM(O32:O40)</f>
        <v>0</v>
      </c>
      <c r="P29" s="256">
        <f>M29+N29-O29</f>
        <v>71672.83</v>
      </c>
      <c r="Q29" s="7"/>
      <c r="R29" s="7"/>
      <c r="S29" s="8"/>
      <c r="T29" s="8"/>
      <c r="U29" s="8"/>
      <c r="V29" s="8"/>
      <c r="W29" s="8"/>
      <c r="X29" s="8"/>
      <c r="Y29" s="8"/>
      <c r="Z29" s="8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</row>
    <row r="30" spans="1:72" s="10" customFormat="1" ht="31.5" customHeight="1" x14ac:dyDescent="0.2">
      <c r="A30" s="317"/>
      <c r="B30" s="242" t="s">
        <v>47</v>
      </c>
      <c r="C30" s="46"/>
      <c r="D30" s="46"/>
      <c r="E30" s="234">
        <v>123.27929999999999</v>
      </c>
      <c r="F30" s="234">
        <v>0.32579999999999998</v>
      </c>
      <c r="G30" s="234">
        <v>1.8E-3</v>
      </c>
      <c r="H30" s="234">
        <f>E30+F30-G30</f>
        <v>123.60329999999999</v>
      </c>
      <c r="I30" s="240">
        <v>1719528.05</v>
      </c>
      <c r="J30" s="232">
        <v>11670</v>
      </c>
      <c r="K30" s="232"/>
      <c r="L30" s="240">
        <f>I30+J30-K30</f>
        <v>1731198.05</v>
      </c>
      <c r="M30" s="236" t="s">
        <v>19</v>
      </c>
      <c r="N30" s="236"/>
      <c r="O30" s="266"/>
      <c r="P30" s="238" t="s">
        <v>19</v>
      </c>
      <c r="Q30" s="7"/>
      <c r="R30" s="7"/>
      <c r="S30" s="8"/>
      <c r="T30" s="8"/>
      <c r="U30" s="8"/>
      <c r="V30" s="8"/>
      <c r="W30" s="8"/>
      <c r="X30" s="8"/>
      <c r="Y30" s="8"/>
      <c r="Z30" s="8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ht="27.75" customHeight="1" x14ac:dyDescent="0.2">
      <c r="A31" s="335"/>
      <c r="B31" s="31" t="s">
        <v>48</v>
      </c>
      <c r="C31" s="46"/>
      <c r="D31" s="316"/>
      <c r="E31" s="209" t="s">
        <v>19</v>
      </c>
      <c r="F31" s="204"/>
      <c r="G31" s="204"/>
      <c r="H31" s="208" t="s">
        <v>19</v>
      </c>
      <c r="I31" s="209" t="s">
        <v>19</v>
      </c>
      <c r="J31" s="204"/>
      <c r="K31" s="204"/>
      <c r="L31" s="34" t="s">
        <v>19</v>
      </c>
      <c r="M31" s="47" t="s">
        <v>19</v>
      </c>
      <c r="N31" s="205"/>
      <c r="O31" s="71"/>
      <c r="P31" s="213" t="s">
        <v>19</v>
      </c>
    </row>
    <row r="32" spans="1:72" ht="51.75" customHeight="1" x14ac:dyDescent="0.2">
      <c r="A32" s="335"/>
      <c r="B32" s="40" t="s">
        <v>49</v>
      </c>
      <c r="C32" s="46"/>
      <c r="D32" s="316"/>
      <c r="E32" s="209" t="s">
        <v>19</v>
      </c>
      <c r="F32" s="204"/>
      <c r="G32" s="204"/>
      <c r="H32" s="208" t="s">
        <v>19</v>
      </c>
      <c r="I32" s="209" t="s">
        <v>19</v>
      </c>
      <c r="J32" s="204"/>
      <c r="K32" s="204"/>
      <c r="L32" s="34" t="s">
        <v>19</v>
      </c>
      <c r="M32" s="203">
        <v>18956.14</v>
      </c>
      <c r="N32" s="203"/>
      <c r="O32" s="207"/>
      <c r="P32" s="220">
        <f>M32+N32-O32</f>
        <v>18956.14</v>
      </c>
    </row>
    <row r="33" spans="1:72" ht="27.75" customHeight="1" x14ac:dyDescent="0.2">
      <c r="A33" s="335"/>
      <c r="B33" s="40" t="s">
        <v>50</v>
      </c>
      <c r="C33" s="46"/>
      <c r="D33" s="48"/>
      <c r="E33" s="209" t="s">
        <v>19</v>
      </c>
      <c r="F33" s="204"/>
      <c r="G33" s="204"/>
      <c r="H33" s="208" t="s">
        <v>19</v>
      </c>
      <c r="I33" s="209" t="s">
        <v>19</v>
      </c>
      <c r="J33" s="204"/>
      <c r="K33" s="204"/>
      <c r="L33" s="34" t="s">
        <v>19</v>
      </c>
      <c r="M33" s="203">
        <v>4575</v>
      </c>
      <c r="N33" s="203"/>
      <c r="O33" s="207"/>
      <c r="P33" s="220">
        <f t="shared" ref="P33:P42" si="2">M33+N33-O33</f>
        <v>4575</v>
      </c>
    </row>
    <row r="34" spans="1:72" ht="27.75" customHeight="1" x14ac:dyDescent="0.2">
      <c r="A34" s="335"/>
      <c r="B34" s="40" t="s">
        <v>51</v>
      </c>
      <c r="C34" s="46"/>
      <c r="D34" s="48"/>
      <c r="E34" s="209" t="s">
        <v>19</v>
      </c>
      <c r="F34" s="204"/>
      <c r="G34" s="204"/>
      <c r="H34" s="208" t="s">
        <v>19</v>
      </c>
      <c r="I34" s="209" t="s">
        <v>19</v>
      </c>
      <c r="J34" s="204"/>
      <c r="K34" s="204"/>
      <c r="L34" s="34" t="s">
        <v>19</v>
      </c>
      <c r="M34" s="203">
        <v>4819</v>
      </c>
      <c r="N34" s="203"/>
      <c r="O34" s="207"/>
      <c r="P34" s="220">
        <f t="shared" si="2"/>
        <v>4819</v>
      </c>
    </row>
    <row r="35" spans="1:72" ht="27.75" customHeight="1" x14ac:dyDescent="0.2">
      <c r="A35" s="335"/>
      <c r="B35" s="40" t="s">
        <v>52</v>
      </c>
      <c r="C35" s="46"/>
      <c r="D35" s="48"/>
      <c r="E35" s="209" t="s">
        <v>19</v>
      </c>
      <c r="F35" s="204"/>
      <c r="G35" s="204"/>
      <c r="H35" s="208" t="s">
        <v>19</v>
      </c>
      <c r="I35" s="209" t="s">
        <v>19</v>
      </c>
      <c r="J35" s="204"/>
      <c r="K35" s="204"/>
      <c r="L35" s="34" t="s">
        <v>19</v>
      </c>
      <c r="M35" s="203">
        <v>8560.7999999999993</v>
      </c>
      <c r="N35" s="203"/>
      <c r="O35" s="207"/>
      <c r="P35" s="220">
        <f t="shared" si="2"/>
        <v>8560.7999999999993</v>
      </c>
    </row>
    <row r="36" spans="1:72" ht="27.75" customHeight="1" x14ac:dyDescent="0.2">
      <c r="A36" s="335"/>
      <c r="B36" s="40" t="s">
        <v>53</v>
      </c>
      <c r="C36" s="46"/>
      <c r="D36" s="48"/>
      <c r="E36" s="209" t="s">
        <v>19</v>
      </c>
      <c r="F36" s="204"/>
      <c r="G36" s="204"/>
      <c r="H36" s="208" t="s">
        <v>19</v>
      </c>
      <c r="I36" s="209" t="s">
        <v>19</v>
      </c>
      <c r="J36" s="204"/>
      <c r="K36" s="204"/>
      <c r="L36" s="34" t="s">
        <v>19</v>
      </c>
      <c r="M36" s="203">
        <v>4280.3999999999996</v>
      </c>
      <c r="N36" s="203"/>
      <c r="O36" s="207"/>
      <c r="P36" s="220">
        <f t="shared" si="2"/>
        <v>4280.3999999999996</v>
      </c>
    </row>
    <row r="37" spans="1:72" ht="27.75" customHeight="1" x14ac:dyDescent="0.2">
      <c r="A37" s="335"/>
      <c r="B37" s="40" t="s">
        <v>54</v>
      </c>
      <c r="C37" s="46"/>
      <c r="D37" s="48"/>
      <c r="E37" s="209" t="s">
        <v>19</v>
      </c>
      <c r="F37" s="204"/>
      <c r="G37" s="204"/>
      <c r="H37" s="208" t="s">
        <v>19</v>
      </c>
      <c r="I37" s="209" t="s">
        <v>19</v>
      </c>
      <c r="J37" s="204"/>
      <c r="K37" s="204"/>
      <c r="L37" s="34" t="s">
        <v>19</v>
      </c>
      <c r="M37" s="203">
        <v>3505.5</v>
      </c>
      <c r="N37" s="203"/>
      <c r="O37" s="207"/>
      <c r="P37" s="220">
        <f t="shared" si="2"/>
        <v>3505.5</v>
      </c>
    </row>
    <row r="38" spans="1:72" ht="27.75" customHeight="1" x14ac:dyDescent="0.2">
      <c r="A38" s="335"/>
      <c r="B38" s="40" t="s">
        <v>55</v>
      </c>
      <c r="C38" s="46"/>
      <c r="D38" s="48"/>
      <c r="E38" s="209" t="s">
        <v>19</v>
      </c>
      <c r="F38" s="204"/>
      <c r="G38" s="204"/>
      <c r="H38" s="208" t="s">
        <v>19</v>
      </c>
      <c r="I38" s="209" t="s">
        <v>19</v>
      </c>
      <c r="J38" s="204"/>
      <c r="K38" s="204"/>
      <c r="L38" s="34" t="s">
        <v>19</v>
      </c>
      <c r="M38" s="203">
        <v>8791.0300000000007</v>
      </c>
      <c r="N38" s="203"/>
      <c r="O38" s="207"/>
      <c r="P38" s="220">
        <f t="shared" si="2"/>
        <v>8791.0300000000007</v>
      </c>
    </row>
    <row r="39" spans="1:72" ht="27.75" customHeight="1" x14ac:dyDescent="0.2">
      <c r="A39" s="335"/>
      <c r="B39" s="40" t="s">
        <v>56</v>
      </c>
      <c r="C39" s="46"/>
      <c r="D39" s="48"/>
      <c r="E39" s="209" t="s">
        <v>19</v>
      </c>
      <c r="F39" s="204"/>
      <c r="G39" s="204"/>
      <c r="H39" s="208" t="s">
        <v>19</v>
      </c>
      <c r="I39" s="209" t="s">
        <v>19</v>
      </c>
      <c r="J39" s="204"/>
      <c r="K39" s="204"/>
      <c r="L39" s="34" t="s">
        <v>19</v>
      </c>
      <c r="M39" s="203">
        <v>4737.53</v>
      </c>
      <c r="N39" s="203"/>
      <c r="O39" s="207"/>
      <c r="P39" s="220">
        <f t="shared" si="2"/>
        <v>4737.53</v>
      </c>
    </row>
    <row r="40" spans="1:72" ht="27.75" customHeight="1" x14ac:dyDescent="0.2">
      <c r="A40" s="335"/>
      <c r="B40" s="40" t="s">
        <v>57</v>
      </c>
      <c r="C40" s="46"/>
      <c r="D40" s="316"/>
      <c r="E40" s="209" t="s">
        <v>19</v>
      </c>
      <c r="F40" s="204"/>
      <c r="G40" s="204"/>
      <c r="H40" s="208" t="s">
        <v>19</v>
      </c>
      <c r="I40" s="209" t="s">
        <v>19</v>
      </c>
      <c r="J40" s="204"/>
      <c r="K40" s="204"/>
      <c r="L40" s="34" t="s">
        <v>19</v>
      </c>
      <c r="M40" s="203">
        <v>4082.43</v>
      </c>
      <c r="N40" s="203"/>
      <c r="O40" s="207"/>
      <c r="P40" s="220">
        <f t="shared" si="2"/>
        <v>4082.43</v>
      </c>
    </row>
    <row r="41" spans="1:72" ht="27.75" customHeight="1" x14ac:dyDescent="0.2">
      <c r="A41" s="42"/>
      <c r="B41" s="40" t="s">
        <v>58</v>
      </c>
      <c r="C41" s="46"/>
      <c r="D41" s="316"/>
      <c r="E41" s="209" t="s">
        <v>19</v>
      </c>
      <c r="F41" s="204"/>
      <c r="G41" s="204"/>
      <c r="H41" s="208" t="s">
        <v>19</v>
      </c>
      <c r="I41" s="209" t="s">
        <v>19</v>
      </c>
      <c r="J41" s="204"/>
      <c r="K41" s="204"/>
      <c r="L41" s="34" t="s">
        <v>19</v>
      </c>
      <c r="M41" s="203">
        <v>4368</v>
      </c>
      <c r="N41" s="203"/>
      <c r="O41" s="207"/>
      <c r="P41" s="220">
        <f t="shared" si="2"/>
        <v>4368</v>
      </c>
    </row>
    <row r="42" spans="1:72" ht="27.75" customHeight="1" x14ac:dyDescent="0.2">
      <c r="A42" s="42"/>
      <c r="B42" s="40" t="s">
        <v>59</v>
      </c>
      <c r="C42" s="49"/>
      <c r="D42" s="49"/>
      <c r="E42" s="209" t="s">
        <v>19</v>
      </c>
      <c r="F42" s="204"/>
      <c r="G42" s="204"/>
      <c r="H42" s="208" t="s">
        <v>19</v>
      </c>
      <c r="I42" s="209" t="s">
        <v>19</v>
      </c>
      <c r="J42" s="204"/>
      <c r="K42" s="204"/>
      <c r="L42" s="34" t="s">
        <v>19</v>
      </c>
      <c r="M42" s="203">
        <v>4997</v>
      </c>
      <c r="N42" s="203"/>
      <c r="O42" s="207"/>
      <c r="P42" s="220">
        <f t="shared" si="2"/>
        <v>4997</v>
      </c>
    </row>
    <row r="43" spans="1:72" s="22" customFormat="1" ht="27.75" customHeight="1" x14ac:dyDescent="0.2">
      <c r="A43" s="23" t="s">
        <v>60</v>
      </c>
      <c r="B43" s="24" t="s">
        <v>61</v>
      </c>
      <c r="C43" s="25" t="s">
        <v>14</v>
      </c>
      <c r="D43" s="26" t="s">
        <v>18</v>
      </c>
      <c r="E43" s="27">
        <v>1.6912999999999998</v>
      </c>
      <c r="F43" s="28"/>
      <c r="G43" s="28">
        <v>4.5900000000000003E-2</v>
      </c>
      <c r="H43" s="29">
        <f>H44+H45+H46+H47</f>
        <v>1.6453999999999998</v>
      </c>
      <c r="I43" s="21">
        <v>1069</v>
      </c>
      <c r="J43" s="20"/>
      <c r="K43" s="20"/>
      <c r="L43" s="30">
        <f>SUM(L44:L47)</f>
        <v>1069</v>
      </c>
      <c r="M43" s="20">
        <v>0</v>
      </c>
      <c r="N43" s="20">
        <v>0</v>
      </c>
      <c r="O43" s="21">
        <v>0</v>
      </c>
      <c r="P43" s="214">
        <v>0</v>
      </c>
      <c r="Q43" s="7"/>
      <c r="R43" s="7"/>
      <c r="S43" s="8"/>
      <c r="T43" s="8"/>
      <c r="U43" s="8"/>
      <c r="V43" s="8"/>
      <c r="W43" s="8"/>
      <c r="X43" s="8"/>
      <c r="Y43" s="8"/>
      <c r="Z43" s="8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26.25" customHeight="1" x14ac:dyDescent="0.2">
      <c r="A44" s="335"/>
      <c r="B44" s="31" t="s">
        <v>62</v>
      </c>
      <c r="C44" s="51" t="s">
        <v>63</v>
      </c>
      <c r="D44" s="39"/>
      <c r="E44" s="204">
        <v>0.75739999999999996</v>
      </c>
      <c r="F44" s="204"/>
      <c r="G44" s="204"/>
      <c r="H44" s="52">
        <f t="shared" ref="H44:H48" si="3">E44+F44-G44</f>
        <v>0.75739999999999996</v>
      </c>
      <c r="I44" s="203">
        <v>186</v>
      </c>
      <c r="J44" s="203"/>
      <c r="K44" s="203"/>
      <c r="L44" s="53">
        <f t="shared" ref="L44:L48" si="4">I44+J44-K44</f>
        <v>186</v>
      </c>
      <c r="M44" s="205" t="s">
        <v>19</v>
      </c>
      <c r="N44" s="205"/>
      <c r="O44" s="71"/>
      <c r="P44" s="213" t="s">
        <v>19</v>
      </c>
    </row>
    <row r="45" spans="1:72" ht="26.25" customHeight="1" x14ac:dyDescent="0.2">
      <c r="A45" s="335"/>
      <c r="B45" s="31" t="s">
        <v>64</v>
      </c>
      <c r="C45" s="32" t="s">
        <v>65</v>
      </c>
      <c r="D45" s="39"/>
      <c r="E45" s="204">
        <v>0.14069999999999999</v>
      </c>
      <c r="F45" s="204"/>
      <c r="G45" s="204"/>
      <c r="H45" s="52">
        <f t="shared" si="3"/>
        <v>0.14069999999999999</v>
      </c>
      <c r="I45" s="203">
        <v>36</v>
      </c>
      <c r="J45" s="203"/>
      <c r="K45" s="203"/>
      <c r="L45" s="53">
        <f t="shared" si="4"/>
        <v>36</v>
      </c>
      <c r="M45" s="205" t="s">
        <v>19</v>
      </c>
      <c r="N45" s="205"/>
      <c r="O45" s="71"/>
      <c r="P45" s="213" t="s">
        <v>19</v>
      </c>
    </row>
    <row r="46" spans="1:72" ht="26.25" customHeight="1" x14ac:dyDescent="0.2">
      <c r="A46" s="335"/>
      <c r="B46" s="31" t="s">
        <v>66</v>
      </c>
      <c r="C46" s="32">
        <v>438</v>
      </c>
      <c r="D46" s="39"/>
      <c r="E46" s="204">
        <v>0.13</v>
      </c>
      <c r="F46" s="204"/>
      <c r="G46" s="204"/>
      <c r="H46" s="52">
        <f t="shared" si="3"/>
        <v>0.13</v>
      </c>
      <c r="I46" s="203">
        <v>29</v>
      </c>
      <c r="J46" s="203"/>
      <c r="K46" s="203"/>
      <c r="L46" s="53">
        <f t="shared" si="4"/>
        <v>29</v>
      </c>
      <c r="M46" s="205" t="s">
        <v>19</v>
      </c>
      <c r="N46" s="205"/>
      <c r="O46" s="71"/>
      <c r="P46" s="213" t="s">
        <v>19</v>
      </c>
    </row>
    <row r="47" spans="1:72" ht="26.25" customHeight="1" x14ac:dyDescent="0.2">
      <c r="A47" s="335"/>
      <c r="B47" s="31" t="s">
        <v>67</v>
      </c>
      <c r="C47" s="32">
        <v>174</v>
      </c>
      <c r="D47" s="39"/>
      <c r="E47" s="204">
        <v>0.66320000000000001</v>
      </c>
      <c r="F47" s="204"/>
      <c r="G47" s="204">
        <v>4.5900000000000003E-2</v>
      </c>
      <c r="H47" s="52">
        <f t="shared" si="3"/>
        <v>0.61729999999999996</v>
      </c>
      <c r="I47" s="203">
        <v>818</v>
      </c>
      <c r="J47" s="203"/>
      <c r="K47" s="203"/>
      <c r="L47" s="53">
        <f t="shared" si="4"/>
        <v>818</v>
      </c>
      <c r="M47" s="205" t="s">
        <v>19</v>
      </c>
      <c r="N47" s="205"/>
      <c r="O47" s="71"/>
      <c r="P47" s="213" t="s">
        <v>19</v>
      </c>
    </row>
    <row r="48" spans="1:72" s="22" customFormat="1" ht="28.5" customHeight="1" x14ac:dyDescent="0.2">
      <c r="A48" s="23" t="s">
        <v>69</v>
      </c>
      <c r="B48" s="24" t="s">
        <v>70</v>
      </c>
      <c r="C48" s="25" t="s">
        <v>71</v>
      </c>
      <c r="D48" s="26" t="s">
        <v>18</v>
      </c>
      <c r="E48" s="28">
        <v>4.3222000000000005</v>
      </c>
      <c r="F48" s="28"/>
      <c r="G48" s="28"/>
      <c r="H48" s="28">
        <f t="shared" si="3"/>
        <v>4.3222000000000005</v>
      </c>
      <c r="I48" s="20">
        <v>1088</v>
      </c>
      <c r="J48" s="20"/>
      <c r="K48" s="20"/>
      <c r="L48" s="21">
        <f t="shared" si="4"/>
        <v>1088</v>
      </c>
      <c r="M48" s="20">
        <v>0</v>
      </c>
      <c r="N48" s="20">
        <v>0</v>
      </c>
      <c r="O48" s="21">
        <v>0</v>
      </c>
      <c r="P48" s="214">
        <v>0</v>
      </c>
      <c r="Q48" s="7"/>
      <c r="R48" s="7"/>
      <c r="S48" s="8"/>
      <c r="T48" s="8"/>
      <c r="U48" s="8"/>
      <c r="V48" s="8"/>
      <c r="W48" s="8"/>
      <c r="X48" s="8"/>
      <c r="Y48" s="8"/>
      <c r="Z48" s="8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22" customFormat="1" ht="27.75" customHeight="1" x14ac:dyDescent="0.2">
      <c r="A49" s="23" t="s">
        <v>72</v>
      </c>
      <c r="B49" s="24" t="s">
        <v>73</v>
      </c>
      <c r="C49" s="25" t="s">
        <v>14</v>
      </c>
      <c r="D49" s="26" t="s">
        <v>18</v>
      </c>
      <c r="E49" s="27">
        <v>5.2335999999999991</v>
      </c>
      <c r="F49" s="28"/>
      <c r="G49" s="28"/>
      <c r="H49" s="29">
        <f>H50+H52+H53+H54+H55+H56+H57</f>
        <v>5.2335999999999991</v>
      </c>
      <c r="I49" s="21">
        <v>361882.83</v>
      </c>
      <c r="J49" s="20"/>
      <c r="K49" s="20"/>
      <c r="L49" s="30">
        <f>SUM(L50:L57)</f>
        <v>361882.83</v>
      </c>
      <c r="M49" s="21">
        <f>M50+M51</f>
        <v>332583.45</v>
      </c>
      <c r="N49" s="20">
        <v>0</v>
      </c>
      <c r="O49" s="21">
        <v>0</v>
      </c>
      <c r="P49" s="214">
        <f>M49+N49-O49</f>
        <v>332583.45</v>
      </c>
      <c r="Q49" s="7"/>
      <c r="R49" s="7"/>
      <c r="S49" s="8"/>
      <c r="T49" s="8"/>
      <c r="U49" s="8"/>
      <c r="V49" s="8"/>
      <c r="W49" s="8"/>
      <c r="X49" s="8"/>
      <c r="Y49" s="8"/>
      <c r="Z49" s="8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</row>
    <row r="50" spans="1:72" ht="27.75" customHeight="1" x14ac:dyDescent="0.2">
      <c r="A50" s="348"/>
      <c r="B50" s="31" t="s">
        <v>74</v>
      </c>
      <c r="C50" s="32" t="s">
        <v>75</v>
      </c>
      <c r="D50" s="33" t="s">
        <v>14</v>
      </c>
      <c r="E50" s="204">
        <v>2.4903</v>
      </c>
      <c r="F50" s="204"/>
      <c r="G50" s="204"/>
      <c r="H50" s="55">
        <f>E50+F50-G50</f>
        <v>2.4903</v>
      </c>
      <c r="I50" s="203">
        <v>3430.58</v>
      </c>
      <c r="J50" s="203"/>
      <c r="K50" s="203"/>
      <c r="L50" s="56">
        <f>I50+J50-K50</f>
        <v>3430.58</v>
      </c>
      <c r="M50" s="203">
        <v>324585.13</v>
      </c>
      <c r="N50" s="203"/>
      <c r="O50" s="207"/>
      <c r="P50" s="221">
        <f>M50+N50-O50</f>
        <v>324585.13</v>
      </c>
    </row>
    <row r="51" spans="1:72" ht="21.75" customHeight="1" x14ac:dyDescent="0.2">
      <c r="A51" s="348"/>
      <c r="B51" s="31" t="s">
        <v>76</v>
      </c>
      <c r="C51" s="32" t="s">
        <v>14</v>
      </c>
      <c r="D51" s="33" t="s">
        <v>14</v>
      </c>
      <c r="E51" s="204"/>
      <c r="F51" s="204"/>
      <c r="G51" s="204"/>
      <c r="H51" s="55"/>
      <c r="I51" s="203"/>
      <c r="J51" s="203"/>
      <c r="K51" s="203"/>
      <c r="L51" s="56"/>
      <c r="M51" s="203">
        <v>7998.32</v>
      </c>
      <c r="N51" s="203"/>
      <c r="O51" s="207"/>
      <c r="P51" s="221">
        <f>M51+N51-O51</f>
        <v>7998.32</v>
      </c>
    </row>
    <row r="52" spans="1:72" ht="27.75" customHeight="1" x14ac:dyDescent="0.2">
      <c r="A52" s="348"/>
      <c r="B52" s="31" t="s">
        <v>77</v>
      </c>
      <c r="C52" s="32">
        <v>26</v>
      </c>
      <c r="D52" s="33" t="s">
        <v>14</v>
      </c>
      <c r="E52" s="204">
        <v>0.58289999999999997</v>
      </c>
      <c r="F52" s="204"/>
      <c r="G52" s="204"/>
      <c r="H52" s="55">
        <f t="shared" ref="H52:H56" si="5">E52+F52-G52</f>
        <v>0.58289999999999997</v>
      </c>
      <c r="I52" s="203">
        <v>281</v>
      </c>
      <c r="J52" s="203"/>
      <c r="K52" s="203"/>
      <c r="L52" s="56">
        <f t="shared" ref="L52:L58" si="6">I52+J52-K52</f>
        <v>281</v>
      </c>
      <c r="M52" s="205" t="s">
        <v>19</v>
      </c>
      <c r="N52" s="205"/>
      <c r="O52" s="71"/>
      <c r="P52" s="213" t="s">
        <v>19</v>
      </c>
    </row>
    <row r="53" spans="1:72" ht="21" customHeight="1" x14ac:dyDescent="0.2">
      <c r="A53" s="348"/>
      <c r="B53" s="336" t="s">
        <v>371</v>
      </c>
      <c r="C53" s="32" t="s">
        <v>78</v>
      </c>
      <c r="D53" s="39"/>
      <c r="E53" s="204">
        <v>3.3399999999999999E-2</v>
      </c>
      <c r="F53" s="204"/>
      <c r="G53" s="204"/>
      <c r="H53" s="55">
        <f t="shared" si="5"/>
        <v>3.3399999999999999E-2</v>
      </c>
      <c r="I53" s="203">
        <v>430.97</v>
      </c>
      <c r="J53" s="203"/>
      <c r="K53" s="203"/>
      <c r="L53" s="56">
        <f t="shared" si="6"/>
        <v>430.97</v>
      </c>
      <c r="M53" s="205" t="s">
        <v>19</v>
      </c>
      <c r="N53" s="205"/>
      <c r="O53" s="71"/>
      <c r="P53" s="213" t="s">
        <v>19</v>
      </c>
    </row>
    <row r="54" spans="1:72" ht="21" customHeight="1" x14ac:dyDescent="0.2">
      <c r="A54" s="348"/>
      <c r="B54" s="336"/>
      <c r="C54" s="32" t="s">
        <v>79</v>
      </c>
      <c r="D54" s="39"/>
      <c r="E54" s="204">
        <v>0.34940000000000004</v>
      </c>
      <c r="F54" s="204"/>
      <c r="G54" s="204"/>
      <c r="H54" s="55">
        <f t="shared" si="5"/>
        <v>0.34940000000000004</v>
      </c>
      <c r="I54" s="203">
        <v>3569.03</v>
      </c>
      <c r="J54" s="203"/>
      <c r="K54" s="203"/>
      <c r="L54" s="56">
        <f t="shared" si="6"/>
        <v>3569.03</v>
      </c>
      <c r="M54" s="205" t="s">
        <v>19</v>
      </c>
      <c r="N54" s="205"/>
      <c r="O54" s="71"/>
      <c r="P54" s="213" t="s">
        <v>19</v>
      </c>
    </row>
    <row r="55" spans="1:72" ht="21" customHeight="1" x14ac:dyDescent="0.2">
      <c r="A55" s="348"/>
      <c r="B55" s="336"/>
      <c r="C55" s="43" t="s">
        <v>80</v>
      </c>
      <c r="D55" s="39"/>
      <c r="E55" s="204">
        <v>0.1595</v>
      </c>
      <c r="F55" s="204"/>
      <c r="G55" s="204"/>
      <c r="H55" s="55">
        <f t="shared" si="5"/>
        <v>0.1595</v>
      </c>
      <c r="I55" s="203">
        <v>2921.25</v>
      </c>
      <c r="J55" s="203"/>
      <c r="K55" s="203"/>
      <c r="L55" s="56">
        <f t="shared" si="6"/>
        <v>2921.25</v>
      </c>
      <c r="M55" s="205" t="s">
        <v>19</v>
      </c>
      <c r="N55" s="205"/>
      <c r="O55" s="71"/>
      <c r="P55" s="213" t="s">
        <v>19</v>
      </c>
    </row>
    <row r="56" spans="1:72" ht="27.75" customHeight="1" x14ac:dyDescent="0.2">
      <c r="A56" s="349"/>
      <c r="B56" s="267" t="s">
        <v>372</v>
      </c>
      <c r="C56" s="72" t="s">
        <v>81</v>
      </c>
      <c r="D56" s="73"/>
      <c r="E56" s="233">
        <v>1.4990999999999999</v>
      </c>
      <c r="F56" s="233"/>
      <c r="G56" s="233"/>
      <c r="H56" s="278">
        <f t="shared" si="5"/>
        <v>1.4990999999999999</v>
      </c>
      <c r="I56" s="231">
        <v>341250</v>
      </c>
      <c r="J56" s="231"/>
      <c r="K56" s="231"/>
      <c r="L56" s="279">
        <f t="shared" si="6"/>
        <v>341250</v>
      </c>
      <c r="M56" s="235" t="s">
        <v>19</v>
      </c>
      <c r="N56" s="235"/>
      <c r="O56" s="245"/>
      <c r="P56" s="241">
        <f>N56</f>
        <v>0</v>
      </c>
    </row>
    <row r="57" spans="1:72" ht="24" customHeight="1" x14ac:dyDescent="0.2">
      <c r="A57" s="280"/>
      <c r="B57" s="281" t="s">
        <v>373</v>
      </c>
      <c r="C57" s="247" t="s">
        <v>310</v>
      </c>
      <c r="D57" s="248"/>
      <c r="E57" s="249">
        <v>0.11899999999999999</v>
      </c>
      <c r="F57" s="249"/>
      <c r="G57" s="249"/>
      <c r="H57" s="282">
        <f>E57+F57-G57</f>
        <v>0.11899999999999999</v>
      </c>
      <c r="I57" s="283">
        <v>10000</v>
      </c>
      <c r="J57" s="250"/>
      <c r="K57" s="250"/>
      <c r="L57" s="284">
        <f t="shared" si="6"/>
        <v>10000</v>
      </c>
      <c r="M57" s="250">
        <v>0</v>
      </c>
      <c r="N57" s="250"/>
      <c r="O57" s="250"/>
      <c r="P57" s="284">
        <f>M57+N57-O57</f>
        <v>0</v>
      </c>
    </row>
    <row r="58" spans="1:72" s="57" customFormat="1" ht="27.75" customHeight="1" x14ac:dyDescent="0.2">
      <c r="A58" s="272" t="s">
        <v>82</v>
      </c>
      <c r="B58" s="273" t="s">
        <v>83</v>
      </c>
      <c r="C58" s="274" t="s">
        <v>84</v>
      </c>
      <c r="D58" s="274" t="s">
        <v>18</v>
      </c>
      <c r="E58" s="255">
        <v>0.15769999999999998</v>
      </c>
      <c r="F58" s="255"/>
      <c r="G58" s="255"/>
      <c r="H58" s="255">
        <f>E58+F58-G58</f>
        <v>0.15769999999999998</v>
      </c>
      <c r="I58" s="256">
        <v>5702</v>
      </c>
      <c r="J58" s="256"/>
      <c r="K58" s="256"/>
      <c r="L58" s="256">
        <f t="shared" si="6"/>
        <v>5702</v>
      </c>
      <c r="M58" s="256">
        <v>321115.3</v>
      </c>
      <c r="N58" s="256">
        <v>0</v>
      </c>
      <c r="O58" s="256">
        <v>0</v>
      </c>
      <c r="P58" s="256">
        <f>M58+N58-O58</f>
        <v>321115.3</v>
      </c>
      <c r="Q58" s="35"/>
      <c r="R58" s="35"/>
      <c r="S58" s="36"/>
      <c r="T58" s="36"/>
      <c r="U58" s="36"/>
      <c r="V58" s="36"/>
      <c r="W58" s="36"/>
      <c r="X58" s="36"/>
      <c r="Y58" s="36"/>
      <c r="Z58" s="36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</row>
    <row r="59" spans="1:72" s="22" customFormat="1" ht="27.75" customHeight="1" x14ac:dyDescent="0.2">
      <c r="A59" s="272" t="s">
        <v>85</v>
      </c>
      <c r="B59" s="273" t="s">
        <v>86</v>
      </c>
      <c r="C59" s="274" t="s">
        <v>14</v>
      </c>
      <c r="D59" s="274" t="s">
        <v>18</v>
      </c>
      <c r="E59" s="255">
        <v>0.68740000000000001</v>
      </c>
      <c r="F59" s="255"/>
      <c r="G59" s="255"/>
      <c r="H59" s="255">
        <f t="shared" ref="H59" si="7">SUM(H60:H64)</f>
        <v>0.68740000000000001</v>
      </c>
      <c r="I59" s="256">
        <v>18498.96</v>
      </c>
      <c r="J59" s="256"/>
      <c r="K59" s="256"/>
      <c r="L59" s="256">
        <f t="shared" ref="L59" si="8">SUM(L60:L64)</f>
        <v>18498.96</v>
      </c>
      <c r="M59" s="256">
        <f>SUM(M60:M64)</f>
        <v>208763.58000000002</v>
      </c>
      <c r="N59" s="256">
        <f t="shared" ref="N59:O59" si="9">SUM(N60:N64)</f>
        <v>0</v>
      </c>
      <c r="O59" s="256">
        <f t="shared" si="9"/>
        <v>0</v>
      </c>
      <c r="P59" s="256">
        <f>SUM(P60:P64)</f>
        <v>208763.58000000002</v>
      </c>
      <c r="Q59" s="7"/>
      <c r="R59" s="7"/>
      <c r="S59" s="8"/>
      <c r="T59" s="8"/>
      <c r="U59" s="8"/>
      <c r="V59" s="8"/>
      <c r="W59" s="8"/>
      <c r="X59" s="8"/>
      <c r="Y59" s="8"/>
      <c r="Z59" s="8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</row>
    <row r="60" spans="1:72" ht="27.75" customHeight="1" x14ac:dyDescent="0.2">
      <c r="A60" s="317"/>
      <c r="B60" s="193" t="s">
        <v>87</v>
      </c>
      <c r="C60" s="43" t="s">
        <v>88</v>
      </c>
      <c r="D60" s="268" t="s">
        <v>14</v>
      </c>
      <c r="E60" s="234">
        <v>0.23</v>
      </c>
      <c r="F60" s="234"/>
      <c r="G60" s="234"/>
      <c r="H60" s="269">
        <f>E60+F60-G60</f>
        <v>0.23</v>
      </c>
      <c r="I60" s="232">
        <v>8050</v>
      </c>
      <c r="J60" s="232"/>
      <c r="K60" s="232"/>
      <c r="L60" s="270">
        <f>I60+J60-K60</f>
        <v>8050</v>
      </c>
      <c r="M60" s="232">
        <v>175869.64</v>
      </c>
      <c r="N60" s="232"/>
      <c r="O60" s="240"/>
      <c r="P60" s="271">
        <f>M60+N60-O60</f>
        <v>175869.64</v>
      </c>
    </row>
    <row r="61" spans="1:72" ht="27.75" customHeight="1" x14ac:dyDescent="0.2">
      <c r="A61" s="335"/>
      <c r="B61" s="31" t="s">
        <v>66</v>
      </c>
      <c r="C61" s="32">
        <v>342</v>
      </c>
      <c r="D61" s="33" t="s">
        <v>14</v>
      </c>
      <c r="E61" s="204">
        <v>0.01</v>
      </c>
      <c r="F61" s="204"/>
      <c r="G61" s="204"/>
      <c r="H61" s="55">
        <f>E61+F61-G61</f>
        <v>0.01</v>
      </c>
      <c r="I61" s="203">
        <v>220</v>
      </c>
      <c r="J61" s="203"/>
      <c r="K61" s="203"/>
      <c r="L61" s="56">
        <f>I61+J61-K61</f>
        <v>220</v>
      </c>
      <c r="M61" s="203">
        <v>13227.51</v>
      </c>
      <c r="N61" s="203"/>
      <c r="O61" s="207"/>
      <c r="P61" s="221">
        <f>M61+N61-O61</f>
        <v>13227.51</v>
      </c>
    </row>
    <row r="62" spans="1:72" ht="27.75" customHeight="1" x14ac:dyDescent="0.2">
      <c r="A62" s="335"/>
      <c r="B62" s="31" t="s">
        <v>68</v>
      </c>
      <c r="C62" s="32" t="s">
        <v>89</v>
      </c>
      <c r="D62" s="33" t="s">
        <v>14</v>
      </c>
      <c r="E62" s="204">
        <v>1.9E-2</v>
      </c>
      <c r="F62" s="204"/>
      <c r="G62" s="204"/>
      <c r="H62" s="55">
        <f>E62+F62-G62</f>
        <v>1.9E-2</v>
      </c>
      <c r="I62" s="203">
        <v>248.13</v>
      </c>
      <c r="J62" s="203"/>
      <c r="K62" s="203"/>
      <c r="L62" s="56">
        <f>I62+J62-K62</f>
        <v>248.13</v>
      </c>
      <c r="M62" s="203">
        <v>7094</v>
      </c>
      <c r="N62" s="203"/>
      <c r="O62" s="207"/>
      <c r="P62" s="221">
        <f>M62+N62-O62</f>
        <v>7094</v>
      </c>
    </row>
    <row r="63" spans="1:72" ht="27.75" customHeight="1" x14ac:dyDescent="0.2">
      <c r="A63" s="335"/>
      <c r="B63" s="31" t="s">
        <v>90</v>
      </c>
      <c r="C63" s="32" t="s">
        <v>91</v>
      </c>
      <c r="D63" s="33" t="s">
        <v>14</v>
      </c>
      <c r="E63" s="204">
        <v>2.5000000000000001E-3</v>
      </c>
      <c r="F63" s="204"/>
      <c r="G63" s="204"/>
      <c r="H63" s="55">
        <f>E63+F63-G63</f>
        <v>2.5000000000000001E-3</v>
      </c>
      <c r="I63" s="203">
        <v>520.83000000000004</v>
      </c>
      <c r="J63" s="203"/>
      <c r="K63" s="203"/>
      <c r="L63" s="56">
        <f>I63+J63-K63</f>
        <v>520.83000000000004</v>
      </c>
      <c r="M63" s="203">
        <v>3107.69</v>
      </c>
      <c r="N63" s="203"/>
      <c r="O63" s="207"/>
      <c r="P63" s="221">
        <f>M63+N63-O63</f>
        <v>3107.69</v>
      </c>
    </row>
    <row r="64" spans="1:72" ht="27.75" customHeight="1" x14ac:dyDescent="0.2">
      <c r="A64" s="335"/>
      <c r="B64" s="31" t="s">
        <v>92</v>
      </c>
      <c r="C64" s="32" t="s">
        <v>93</v>
      </c>
      <c r="D64" s="39"/>
      <c r="E64" s="204">
        <v>0.4259</v>
      </c>
      <c r="F64" s="204"/>
      <c r="G64" s="204"/>
      <c r="H64" s="55">
        <f>E64+F64-G64</f>
        <v>0.4259</v>
      </c>
      <c r="I64" s="203">
        <v>9460</v>
      </c>
      <c r="J64" s="203"/>
      <c r="K64" s="203"/>
      <c r="L64" s="56">
        <f>I64+J64-K64</f>
        <v>9460</v>
      </c>
      <c r="M64" s="203">
        <v>9464.74</v>
      </c>
      <c r="N64" s="203"/>
      <c r="O64" s="207"/>
      <c r="P64" s="221">
        <f>M64+N64-O64</f>
        <v>9464.74</v>
      </c>
    </row>
    <row r="65" spans="1:72" s="62" customFormat="1" ht="27.75" customHeight="1" x14ac:dyDescent="0.2">
      <c r="A65" s="23" t="s">
        <v>94</v>
      </c>
      <c r="B65" s="59" t="s">
        <v>95</v>
      </c>
      <c r="C65" s="25" t="s">
        <v>14</v>
      </c>
      <c r="D65" s="26" t="s">
        <v>18</v>
      </c>
      <c r="E65" s="27">
        <v>4.6072000000000006</v>
      </c>
      <c r="F65" s="28"/>
      <c r="G65" s="28">
        <v>6.7000000000000002E-3</v>
      </c>
      <c r="H65" s="58">
        <f>SUM(H66:H87)</f>
        <v>4.6005000000000003</v>
      </c>
      <c r="I65" s="21">
        <v>101438.90999999999</v>
      </c>
      <c r="J65" s="20"/>
      <c r="K65" s="20"/>
      <c r="L65" s="30">
        <f>SUM(L66:L77)+L79+L80+L81+L83+L86+L87</f>
        <v>101438.90999999999</v>
      </c>
      <c r="M65" s="21">
        <f>SUM(M66:M87)</f>
        <v>5937253.8100000005</v>
      </c>
      <c r="N65" s="21">
        <f t="shared" ref="N65:O65" si="10">SUM(N66:N87)</f>
        <v>0</v>
      </c>
      <c r="O65" s="21">
        <f t="shared" si="10"/>
        <v>0</v>
      </c>
      <c r="P65" s="214">
        <f>SUM(P66:P87)</f>
        <v>5937253.8100000005</v>
      </c>
      <c r="Q65" s="35"/>
      <c r="R65" s="35"/>
      <c r="S65" s="60"/>
      <c r="T65" s="60"/>
      <c r="U65" s="60"/>
      <c r="V65" s="60"/>
      <c r="W65" s="60"/>
      <c r="X65" s="60"/>
      <c r="Y65" s="60"/>
      <c r="Z65" s="60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</row>
    <row r="66" spans="1:72" ht="27.75" customHeight="1" x14ac:dyDescent="0.2">
      <c r="A66" s="315"/>
      <c r="B66" s="31" t="s">
        <v>96</v>
      </c>
      <c r="C66" s="32">
        <v>39</v>
      </c>
      <c r="D66" s="33" t="s">
        <v>14</v>
      </c>
      <c r="E66" s="204">
        <v>0</v>
      </c>
      <c r="F66" s="204"/>
      <c r="G66" s="204"/>
      <c r="H66" s="55">
        <f t="shared" ref="H66:H77" si="11">E66+F66-G66</f>
        <v>0</v>
      </c>
      <c r="I66" s="203">
        <v>0</v>
      </c>
      <c r="J66" s="203"/>
      <c r="K66" s="203"/>
      <c r="L66" s="56">
        <f t="shared" ref="L66:L77" si="12">I66+J66-K66</f>
        <v>0</v>
      </c>
      <c r="M66" s="203">
        <v>229190</v>
      </c>
      <c r="N66" s="203"/>
      <c r="O66" s="207"/>
      <c r="P66" s="221">
        <f>M66+N66-O66</f>
        <v>229190</v>
      </c>
    </row>
    <row r="67" spans="1:72" ht="27.75" customHeight="1" x14ac:dyDescent="0.2">
      <c r="A67" s="315"/>
      <c r="B67" s="31"/>
      <c r="C67" s="63" t="s">
        <v>97</v>
      </c>
      <c r="D67" s="33"/>
      <c r="E67" s="204">
        <v>0.21890000000000001</v>
      </c>
      <c r="F67" s="204"/>
      <c r="G67" s="204"/>
      <c r="H67" s="55">
        <f t="shared" si="11"/>
        <v>0.21890000000000001</v>
      </c>
      <c r="I67" s="203">
        <v>2069.11</v>
      </c>
      <c r="J67" s="203"/>
      <c r="K67" s="203"/>
      <c r="L67" s="56">
        <f t="shared" si="12"/>
        <v>2069.11</v>
      </c>
      <c r="M67" s="203">
        <v>0</v>
      </c>
      <c r="N67" s="203"/>
      <c r="O67" s="207"/>
      <c r="P67" s="221">
        <f>M67+N67-O67</f>
        <v>0</v>
      </c>
    </row>
    <row r="68" spans="1:72" ht="27.75" customHeight="1" x14ac:dyDescent="0.2">
      <c r="A68" s="315"/>
      <c r="B68" s="31" t="s">
        <v>99</v>
      </c>
      <c r="C68" s="32" t="s">
        <v>100</v>
      </c>
      <c r="D68" s="33" t="s">
        <v>14</v>
      </c>
      <c r="E68" s="204">
        <v>0.621</v>
      </c>
      <c r="F68" s="204"/>
      <c r="G68" s="204"/>
      <c r="H68" s="55">
        <f t="shared" si="11"/>
        <v>0.621</v>
      </c>
      <c r="I68" s="203">
        <v>7968.2</v>
      </c>
      <c r="J68" s="203"/>
      <c r="K68" s="203"/>
      <c r="L68" s="56">
        <f t="shared" si="12"/>
        <v>7968.2</v>
      </c>
      <c r="M68" s="203">
        <v>352308</v>
      </c>
      <c r="N68" s="203"/>
      <c r="O68" s="207"/>
      <c r="P68" s="221">
        <f t="shared" ref="P68:P80" si="13">M68+N68-O68</f>
        <v>352308</v>
      </c>
    </row>
    <row r="69" spans="1:72" ht="27.75" customHeight="1" x14ac:dyDescent="0.2">
      <c r="A69" s="315"/>
      <c r="B69" s="31" t="s">
        <v>101</v>
      </c>
      <c r="C69" s="51" t="s">
        <v>102</v>
      </c>
      <c r="D69" s="33" t="s">
        <v>14</v>
      </c>
      <c r="E69" s="204">
        <v>0.1237</v>
      </c>
      <c r="F69" s="204"/>
      <c r="G69" s="204"/>
      <c r="H69" s="55">
        <f t="shared" si="11"/>
        <v>0.1237</v>
      </c>
      <c r="I69" s="203">
        <v>2741</v>
      </c>
      <c r="J69" s="203"/>
      <c r="K69" s="203"/>
      <c r="L69" s="56">
        <f t="shared" si="12"/>
        <v>2741</v>
      </c>
      <c r="M69" s="203">
        <v>58951.28</v>
      </c>
      <c r="N69" s="203"/>
      <c r="O69" s="207"/>
      <c r="P69" s="221">
        <f t="shared" si="13"/>
        <v>58951.28</v>
      </c>
    </row>
    <row r="70" spans="1:72" ht="27.75" customHeight="1" x14ac:dyDescent="0.2">
      <c r="A70" s="315"/>
      <c r="B70" s="31" t="s">
        <v>68</v>
      </c>
      <c r="C70" s="32" t="s">
        <v>103</v>
      </c>
      <c r="D70" s="33" t="s">
        <v>14</v>
      </c>
      <c r="E70" s="204">
        <v>5.4799999999999995E-2</v>
      </c>
      <c r="F70" s="204"/>
      <c r="G70" s="204"/>
      <c r="H70" s="55">
        <f t="shared" si="11"/>
        <v>5.4799999999999995E-2</v>
      </c>
      <c r="I70" s="203">
        <v>716.98</v>
      </c>
      <c r="J70" s="203"/>
      <c r="K70" s="203"/>
      <c r="L70" s="56">
        <f t="shared" si="12"/>
        <v>716.98</v>
      </c>
      <c r="M70" s="203">
        <v>37734</v>
      </c>
      <c r="N70" s="203"/>
      <c r="O70" s="207"/>
      <c r="P70" s="221">
        <f t="shared" si="13"/>
        <v>37734</v>
      </c>
    </row>
    <row r="71" spans="1:72" ht="27.75" customHeight="1" x14ac:dyDescent="0.2">
      <c r="A71" s="315"/>
      <c r="B71" s="31" t="s">
        <v>64</v>
      </c>
      <c r="C71" s="32">
        <v>340</v>
      </c>
      <c r="D71" s="33" t="s">
        <v>14</v>
      </c>
      <c r="E71" s="204">
        <v>0.19940000000000002</v>
      </c>
      <c r="F71" s="204"/>
      <c r="G71" s="204"/>
      <c r="H71" s="55">
        <f t="shared" si="11"/>
        <v>0.19940000000000002</v>
      </c>
      <c r="I71" s="203">
        <v>2005</v>
      </c>
      <c r="J71" s="203"/>
      <c r="K71" s="203"/>
      <c r="L71" s="56">
        <f t="shared" si="12"/>
        <v>2005</v>
      </c>
      <c r="M71" s="203">
        <v>30134.73</v>
      </c>
      <c r="N71" s="203"/>
      <c r="O71" s="207"/>
      <c r="P71" s="221">
        <f t="shared" si="13"/>
        <v>30134.73</v>
      </c>
    </row>
    <row r="72" spans="1:72" ht="27.75" customHeight="1" x14ac:dyDescent="0.2">
      <c r="A72" s="315"/>
      <c r="B72" s="31" t="s">
        <v>104</v>
      </c>
      <c r="C72" s="32" t="s">
        <v>105</v>
      </c>
      <c r="D72" s="39"/>
      <c r="E72" s="204">
        <v>0.11620000000000001</v>
      </c>
      <c r="F72" s="204"/>
      <c r="G72" s="204">
        <v>6.7000000000000002E-3</v>
      </c>
      <c r="H72" s="55">
        <f t="shared" si="11"/>
        <v>0.10950000000000001</v>
      </c>
      <c r="I72" s="203">
        <v>2402</v>
      </c>
      <c r="J72" s="203"/>
      <c r="K72" s="203"/>
      <c r="L72" s="56">
        <f t="shared" si="12"/>
        <v>2402</v>
      </c>
      <c r="M72" s="203">
        <v>40313.9</v>
      </c>
      <c r="N72" s="203"/>
      <c r="O72" s="207"/>
      <c r="P72" s="221">
        <f t="shared" si="13"/>
        <v>40313.9</v>
      </c>
    </row>
    <row r="73" spans="1:72" ht="27.75" customHeight="1" x14ac:dyDescent="0.2">
      <c r="A73" s="315"/>
      <c r="B73" s="31" t="s">
        <v>106</v>
      </c>
      <c r="C73" s="32" t="s">
        <v>107</v>
      </c>
      <c r="D73" s="39"/>
      <c r="E73" s="204">
        <v>0.45150000000000001</v>
      </c>
      <c r="F73" s="204"/>
      <c r="G73" s="204"/>
      <c r="H73" s="55">
        <f t="shared" si="11"/>
        <v>0.45150000000000001</v>
      </c>
      <c r="I73" s="203">
        <v>591</v>
      </c>
      <c r="J73" s="203"/>
      <c r="K73" s="203"/>
      <c r="L73" s="56">
        <f t="shared" si="12"/>
        <v>591</v>
      </c>
      <c r="M73" s="203">
        <v>384210</v>
      </c>
      <c r="N73" s="203"/>
      <c r="O73" s="207"/>
      <c r="P73" s="221">
        <f t="shared" si="13"/>
        <v>384210</v>
      </c>
    </row>
    <row r="74" spans="1:72" ht="27.75" customHeight="1" x14ac:dyDescent="0.2">
      <c r="A74" s="315"/>
      <c r="B74" s="31" t="s">
        <v>108</v>
      </c>
      <c r="C74" s="32" t="s">
        <v>109</v>
      </c>
      <c r="D74" s="39"/>
      <c r="E74" s="204">
        <v>0.1222</v>
      </c>
      <c r="F74" s="204"/>
      <c r="G74" s="204"/>
      <c r="H74" s="55">
        <f t="shared" si="11"/>
        <v>0.1222</v>
      </c>
      <c r="I74" s="203">
        <v>2680</v>
      </c>
      <c r="J74" s="203"/>
      <c r="K74" s="203"/>
      <c r="L74" s="56">
        <f t="shared" si="12"/>
        <v>2680</v>
      </c>
      <c r="M74" s="203">
        <v>113516.01</v>
      </c>
      <c r="N74" s="203"/>
      <c r="O74" s="207"/>
      <c r="P74" s="221">
        <f t="shared" si="13"/>
        <v>113516.01</v>
      </c>
    </row>
    <row r="75" spans="1:72" ht="27.75" customHeight="1" x14ac:dyDescent="0.2">
      <c r="A75" s="315"/>
      <c r="B75" s="31" t="s">
        <v>67</v>
      </c>
      <c r="C75" s="32" t="s">
        <v>110</v>
      </c>
      <c r="D75" s="39"/>
      <c r="E75" s="204">
        <v>9.8100000000000007E-2</v>
      </c>
      <c r="F75" s="204"/>
      <c r="G75" s="204"/>
      <c r="H75" s="55">
        <f t="shared" si="11"/>
        <v>9.8100000000000007E-2</v>
      </c>
      <c r="I75" s="203">
        <v>2176</v>
      </c>
      <c r="J75" s="203"/>
      <c r="K75" s="203"/>
      <c r="L75" s="56">
        <f t="shared" si="12"/>
        <v>2176</v>
      </c>
      <c r="M75" s="203">
        <v>265413.86</v>
      </c>
      <c r="N75" s="203"/>
      <c r="O75" s="207"/>
      <c r="P75" s="221">
        <f t="shared" si="13"/>
        <v>265413.86</v>
      </c>
    </row>
    <row r="76" spans="1:72" ht="27.75" customHeight="1" x14ac:dyDescent="0.2">
      <c r="A76" s="315"/>
      <c r="B76" s="31" t="s">
        <v>90</v>
      </c>
      <c r="C76" s="32" t="s">
        <v>91</v>
      </c>
      <c r="D76" s="39"/>
      <c r="E76" s="204">
        <v>0.24209999999999998</v>
      </c>
      <c r="F76" s="204"/>
      <c r="G76" s="204"/>
      <c r="H76" s="55">
        <f t="shared" si="11"/>
        <v>0.24209999999999998</v>
      </c>
      <c r="I76" s="203">
        <v>49479.17</v>
      </c>
      <c r="J76" s="203"/>
      <c r="K76" s="203"/>
      <c r="L76" s="56">
        <f t="shared" si="12"/>
        <v>49479.17</v>
      </c>
      <c r="M76" s="203">
        <v>32164.43</v>
      </c>
      <c r="N76" s="203"/>
      <c r="O76" s="207"/>
      <c r="P76" s="221">
        <f t="shared" si="13"/>
        <v>32164.43</v>
      </c>
    </row>
    <row r="77" spans="1:72" ht="27.75" customHeight="1" x14ac:dyDescent="0.2">
      <c r="A77" s="315"/>
      <c r="B77" s="31" t="s">
        <v>111</v>
      </c>
      <c r="C77" s="64" t="s">
        <v>112</v>
      </c>
      <c r="D77" s="39"/>
      <c r="E77" s="204">
        <v>2.64E-2</v>
      </c>
      <c r="F77" s="204"/>
      <c r="G77" s="204"/>
      <c r="H77" s="55">
        <f t="shared" si="11"/>
        <v>2.64E-2</v>
      </c>
      <c r="I77" s="203">
        <v>1386</v>
      </c>
      <c r="J77" s="203"/>
      <c r="K77" s="203"/>
      <c r="L77" s="56">
        <f t="shared" si="12"/>
        <v>1386</v>
      </c>
      <c r="M77" s="203">
        <v>7500</v>
      </c>
      <c r="N77" s="203"/>
      <c r="O77" s="207"/>
      <c r="P77" s="221">
        <f t="shared" si="13"/>
        <v>7500</v>
      </c>
    </row>
    <row r="78" spans="1:72" ht="27.75" customHeight="1" x14ac:dyDescent="0.2">
      <c r="A78" s="315"/>
      <c r="B78" s="31" t="s">
        <v>113</v>
      </c>
      <c r="C78" s="32" t="s">
        <v>114</v>
      </c>
      <c r="D78" s="39"/>
      <c r="E78" s="204"/>
      <c r="F78" s="204"/>
      <c r="G78" s="204"/>
      <c r="H78" s="55"/>
      <c r="I78" s="205" t="s">
        <v>19</v>
      </c>
      <c r="J78" s="205"/>
      <c r="K78" s="205"/>
      <c r="L78" s="65" t="s">
        <v>19</v>
      </c>
      <c r="M78" s="203">
        <v>260013.71</v>
      </c>
      <c r="N78" s="203"/>
      <c r="O78" s="207"/>
      <c r="P78" s="221">
        <f t="shared" si="13"/>
        <v>260013.71</v>
      </c>
    </row>
    <row r="79" spans="1:72" ht="27.75" customHeight="1" x14ac:dyDescent="0.2">
      <c r="A79" s="315"/>
      <c r="B79" s="31" t="s">
        <v>115</v>
      </c>
      <c r="C79" s="32">
        <v>15</v>
      </c>
      <c r="D79" s="39"/>
      <c r="E79" s="204">
        <v>0.10800000000000001</v>
      </c>
      <c r="F79" s="204"/>
      <c r="G79" s="204"/>
      <c r="H79" s="55">
        <f>E79+F79-G79</f>
        <v>0.10800000000000001</v>
      </c>
      <c r="I79" s="203">
        <v>13140</v>
      </c>
      <c r="J79" s="203"/>
      <c r="K79" s="203"/>
      <c r="L79" s="56">
        <f>I79+J79-K79</f>
        <v>13140</v>
      </c>
      <c r="M79" s="203">
        <v>353977.58</v>
      </c>
      <c r="N79" s="203"/>
      <c r="O79" s="207"/>
      <c r="P79" s="221">
        <f t="shared" si="13"/>
        <v>353977.58</v>
      </c>
    </row>
    <row r="80" spans="1:72" ht="27.75" customHeight="1" x14ac:dyDescent="0.2">
      <c r="A80" s="315"/>
      <c r="B80" s="31" t="s">
        <v>116</v>
      </c>
      <c r="C80" s="64" t="s">
        <v>117</v>
      </c>
      <c r="D80" s="39"/>
      <c r="E80" s="204">
        <v>8.2599999999999993E-2</v>
      </c>
      <c r="F80" s="204"/>
      <c r="G80" s="204"/>
      <c r="H80" s="55">
        <f>E80+F80-G80</f>
        <v>8.2599999999999993E-2</v>
      </c>
      <c r="I80" s="203">
        <v>1833</v>
      </c>
      <c r="J80" s="203"/>
      <c r="K80" s="203"/>
      <c r="L80" s="56">
        <f>I80+J80-K80</f>
        <v>1833</v>
      </c>
      <c r="M80" s="203">
        <v>136765.69</v>
      </c>
      <c r="N80" s="203"/>
      <c r="O80" s="207"/>
      <c r="P80" s="221">
        <f t="shared" si="13"/>
        <v>136765.69</v>
      </c>
    </row>
    <row r="81" spans="1:72" ht="19.5" customHeight="1" x14ac:dyDescent="0.2">
      <c r="A81" s="315"/>
      <c r="B81" s="336" t="s">
        <v>118</v>
      </c>
      <c r="C81" s="32">
        <v>249</v>
      </c>
      <c r="D81" s="39"/>
      <c r="E81" s="322">
        <v>0.57000000000000006</v>
      </c>
      <c r="F81" s="315"/>
      <c r="G81" s="315"/>
      <c r="H81" s="322">
        <f>E81+F81-G81</f>
        <v>0.57000000000000006</v>
      </c>
      <c r="I81" s="325">
        <v>6000</v>
      </c>
      <c r="J81" s="315"/>
      <c r="K81" s="315"/>
      <c r="L81" s="325">
        <f>I81+J81-K81</f>
        <v>6000</v>
      </c>
      <c r="M81" s="325">
        <v>162566.64000000001</v>
      </c>
      <c r="N81" s="315"/>
      <c r="O81" s="318"/>
      <c r="P81" s="332">
        <f>M81-O81+N81</f>
        <v>162566.64000000001</v>
      </c>
    </row>
    <row r="82" spans="1:72" ht="19.5" customHeight="1" x14ac:dyDescent="0.2">
      <c r="A82" s="315"/>
      <c r="B82" s="336"/>
      <c r="C82" s="32">
        <v>250</v>
      </c>
      <c r="D82" s="39"/>
      <c r="E82" s="324"/>
      <c r="F82" s="317"/>
      <c r="G82" s="317"/>
      <c r="H82" s="324"/>
      <c r="I82" s="327"/>
      <c r="J82" s="317"/>
      <c r="K82" s="317"/>
      <c r="L82" s="327"/>
      <c r="M82" s="327"/>
      <c r="N82" s="317"/>
      <c r="O82" s="320"/>
      <c r="P82" s="334"/>
    </row>
    <row r="83" spans="1:72" ht="27.75" customHeight="1" x14ac:dyDescent="0.2">
      <c r="A83" s="315"/>
      <c r="B83" s="31" t="s">
        <v>66</v>
      </c>
      <c r="C83" s="32">
        <v>287</v>
      </c>
      <c r="D83" s="39"/>
      <c r="E83" s="204">
        <v>0.81</v>
      </c>
      <c r="F83" s="204"/>
      <c r="G83" s="204"/>
      <c r="H83" s="55">
        <f>E83+F83-G83</f>
        <v>0.81</v>
      </c>
      <c r="I83" s="203">
        <v>1500</v>
      </c>
      <c r="J83" s="203"/>
      <c r="K83" s="203"/>
      <c r="L83" s="56">
        <f>I83+J83-K83</f>
        <v>1500</v>
      </c>
      <c r="M83" s="66">
        <v>456277.08</v>
      </c>
      <c r="N83" s="203"/>
      <c r="O83" s="207"/>
      <c r="P83" s="221">
        <f t="shared" ref="P83:P88" si="14">M83+N83-O83</f>
        <v>456277.08</v>
      </c>
    </row>
    <row r="84" spans="1:72" ht="27.75" customHeight="1" x14ac:dyDescent="0.2">
      <c r="A84" s="315"/>
      <c r="B84" s="31" t="s">
        <v>119</v>
      </c>
      <c r="C84" s="32" t="s">
        <v>19</v>
      </c>
      <c r="D84" s="39"/>
      <c r="E84" s="205" t="s">
        <v>19</v>
      </c>
      <c r="F84" s="205"/>
      <c r="G84" s="205"/>
      <c r="H84" s="65" t="s">
        <v>19</v>
      </c>
      <c r="I84" s="205" t="s">
        <v>19</v>
      </c>
      <c r="J84" s="205"/>
      <c r="K84" s="205"/>
      <c r="L84" s="65" t="s">
        <v>19</v>
      </c>
      <c r="M84" s="203">
        <v>318761.74</v>
      </c>
      <c r="N84" s="203"/>
      <c r="O84" s="207"/>
      <c r="P84" s="221">
        <f t="shared" si="14"/>
        <v>318761.74</v>
      </c>
    </row>
    <row r="85" spans="1:72" ht="27.75" customHeight="1" x14ac:dyDescent="0.2">
      <c r="A85" s="315"/>
      <c r="B85" s="31" t="s">
        <v>120</v>
      </c>
      <c r="C85" s="32" t="s">
        <v>19</v>
      </c>
      <c r="D85" s="39"/>
      <c r="E85" s="205" t="s">
        <v>19</v>
      </c>
      <c r="F85" s="205"/>
      <c r="G85" s="205"/>
      <c r="H85" s="65" t="s">
        <v>19</v>
      </c>
      <c r="I85" s="205" t="s">
        <v>19</v>
      </c>
      <c r="J85" s="205"/>
      <c r="K85" s="205"/>
      <c r="L85" s="65" t="s">
        <v>19</v>
      </c>
      <c r="M85" s="203">
        <v>350171.17</v>
      </c>
      <c r="N85" s="203"/>
      <c r="O85" s="207"/>
      <c r="P85" s="221">
        <f t="shared" si="14"/>
        <v>350171.17</v>
      </c>
    </row>
    <row r="86" spans="1:72" ht="27.75" customHeight="1" x14ac:dyDescent="0.2">
      <c r="A86" s="315"/>
      <c r="B86" s="31" t="s">
        <v>92</v>
      </c>
      <c r="C86" s="32" t="s">
        <v>121</v>
      </c>
      <c r="D86" s="39"/>
      <c r="E86" s="204">
        <v>7.9899999999999999E-2</v>
      </c>
      <c r="F86" s="204"/>
      <c r="G86" s="204"/>
      <c r="H86" s="55">
        <f>E86+F86-G86</f>
        <v>7.9899999999999999E-2</v>
      </c>
      <c r="I86" s="203">
        <v>1760</v>
      </c>
      <c r="J86" s="203"/>
      <c r="K86" s="203"/>
      <c r="L86" s="56">
        <f>I86+J86-K86</f>
        <v>1760</v>
      </c>
      <c r="M86" s="203">
        <v>44550</v>
      </c>
      <c r="N86" s="203"/>
      <c r="O86" s="207"/>
      <c r="P86" s="221">
        <f t="shared" si="14"/>
        <v>44550</v>
      </c>
    </row>
    <row r="87" spans="1:72" ht="27.75" customHeight="1" x14ac:dyDescent="0.2">
      <c r="A87" s="315"/>
      <c r="B87" s="31" t="s">
        <v>122</v>
      </c>
      <c r="C87" s="51" t="s">
        <v>123</v>
      </c>
      <c r="D87" s="33"/>
      <c r="E87" s="204">
        <v>0.68240000000000001</v>
      </c>
      <c r="F87" s="204"/>
      <c r="G87" s="204"/>
      <c r="H87" s="55">
        <f>E87+F87-G87</f>
        <v>0.68240000000000001</v>
      </c>
      <c r="I87" s="203">
        <v>2991.45</v>
      </c>
      <c r="J87" s="203"/>
      <c r="K87" s="203"/>
      <c r="L87" s="56">
        <f>I87+J87-K87</f>
        <v>2991.45</v>
      </c>
      <c r="M87" s="203">
        <v>2302733.9900000002</v>
      </c>
      <c r="N87" s="203"/>
      <c r="O87" s="207"/>
      <c r="P87" s="221">
        <f t="shared" si="14"/>
        <v>2302733.9900000002</v>
      </c>
    </row>
    <row r="88" spans="1:72" s="69" customFormat="1" ht="27.75" customHeight="1" x14ac:dyDescent="0.2">
      <c r="A88" s="23" t="s">
        <v>124</v>
      </c>
      <c r="B88" s="59" t="s">
        <v>125</v>
      </c>
      <c r="C88" s="25" t="s">
        <v>14</v>
      </c>
      <c r="D88" s="26" t="s">
        <v>18</v>
      </c>
      <c r="E88" s="27">
        <v>3.8576999999999995</v>
      </c>
      <c r="F88" s="28"/>
      <c r="G88" s="28"/>
      <c r="H88" s="29">
        <f t="shared" ref="H88" si="15">H89+H92+H96</f>
        <v>3.8576999999999995</v>
      </c>
      <c r="I88" s="21">
        <v>61195.66</v>
      </c>
      <c r="J88" s="20"/>
      <c r="K88" s="20"/>
      <c r="L88" s="30">
        <f t="shared" ref="L88" si="16">L89+L92+L96</f>
        <v>61195.66</v>
      </c>
      <c r="M88" s="21">
        <f>M89+M91+M92</f>
        <v>98132.05</v>
      </c>
      <c r="N88" s="21">
        <f t="shared" ref="N88:O88" si="17">N89+N91+N92</f>
        <v>0</v>
      </c>
      <c r="O88" s="21">
        <f t="shared" si="17"/>
        <v>0</v>
      </c>
      <c r="P88" s="214">
        <f t="shared" si="14"/>
        <v>98132.05</v>
      </c>
      <c r="Q88" s="7"/>
      <c r="R88" s="7"/>
      <c r="S88" s="67"/>
      <c r="T88" s="67"/>
      <c r="U88" s="67"/>
      <c r="V88" s="67"/>
      <c r="W88" s="67"/>
      <c r="X88" s="67"/>
      <c r="Y88" s="67"/>
      <c r="Z88" s="67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</row>
    <row r="89" spans="1:72" ht="17.25" customHeight="1" x14ac:dyDescent="0.2">
      <c r="A89" s="335"/>
      <c r="B89" s="336" t="s">
        <v>126</v>
      </c>
      <c r="C89" s="32" t="s">
        <v>127</v>
      </c>
      <c r="D89" s="39"/>
      <c r="E89" s="322">
        <v>1.3331999999999999</v>
      </c>
      <c r="F89" s="315"/>
      <c r="G89" s="315"/>
      <c r="H89" s="322">
        <f>E89+F89-G89</f>
        <v>1.3331999999999999</v>
      </c>
      <c r="I89" s="325">
        <v>5926.5</v>
      </c>
      <c r="J89" s="315"/>
      <c r="K89" s="315"/>
      <c r="L89" s="325">
        <f>I89+J89-K89</f>
        <v>5926.5</v>
      </c>
      <c r="M89" s="325">
        <v>0</v>
      </c>
      <c r="N89" s="325"/>
      <c r="O89" s="340"/>
      <c r="P89" s="332">
        <f>0+N89-O89</f>
        <v>0</v>
      </c>
    </row>
    <row r="90" spans="1:72" ht="17.25" customHeight="1" x14ac:dyDescent="0.2">
      <c r="A90" s="335"/>
      <c r="B90" s="336"/>
      <c r="C90" s="32" t="s">
        <v>128</v>
      </c>
      <c r="D90" s="39"/>
      <c r="E90" s="324"/>
      <c r="F90" s="317"/>
      <c r="G90" s="317"/>
      <c r="H90" s="324"/>
      <c r="I90" s="327"/>
      <c r="J90" s="317"/>
      <c r="K90" s="317"/>
      <c r="L90" s="327"/>
      <c r="M90" s="327"/>
      <c r="N90" s="327"/>
      <c r="O90" s="341"/>
      <c r="P90" s="334"/>
    </row>
    <row r="91" spans="1:72" ht="27.75" customHeight="1" x14ac:dyDescent="0.2">
      <c r="A91" s="335"/>
      <c r="B91" s="31" t="s">
        <v>129</v>
      </c>
      <c r="C91" s="32" t="s">
        <v>14</v>
      </c>
      <c r="D91" s="39"/>
      <c r="E91" s="204" t="s">
        <v>19</v>
      </c>
      <c r="F91" s="204"/>
      <c r="G91" s="204"/>
      <c r="H91" s="204" t="s">
        <v>19</v>
      </c>
      <c r="I91" s="204" t="s">
        <v>19</v>
      </c>
      <c r="J91" s="204"/>
      <c r="K91" s="204"/>
      <c r="L91" s="204" t="s">
        <v>19</v>
      </c>
      <c r="M91" s="70">
        <v>98132.05</v>
      </c>
      <c r="N91" s="203"/>
      <c r="O91" s="207"/>
      <c r="P91" s="222">
        <f>M91+N91-O91</f>
        <v>98132.05</v>
      </c>
    </row>
    <row r="92" spans="1:72" ht="24.75" customHeight="1" x14ac:dyDescent="0.2">
      <c r="A92" s="335"/>
      <c r="B92" s="336" t="s">
        <v>62</v>
      </c>
      <c r="C92" s="51" t="s">
        <v>130</v>
      </c>
      <c r="D92" s="39"/>
      <c r="E92" s="322">
        <v>1.4558</v>
      </c>
      <c r="F92" s="315"/>
      <c r="G92" s="315"/>
      <c r="H92" s="322">
        <f>E92+F92-G92</f>
        <v>1.4558</v>
      </c>
      <c r="I92" s="325">
        <v>50321</v>
      </c>
      <c r="J92" s="315"/>
      <c r="K92" s="315"/>
      <c r="L92" s="325">
        <f>I92+J92-K92</f>
        <v>50321</v>
      </c>
      <c r="M92" s="325">
        <v>0</v>
      </c>
      <c r="N92" s="342"/>
      <c r="O92" s="345"/>
      <c r="P92" s="332">
        <f>0+N92-O92</f>
        <v>0</v>
      </c>
    </row>
    <row r="93" spans="1:72" ht="24.75" customHeight="1" x14ac:dyDescent="0.2">
      <c r="A93" s="335"/>
      <c r="B93" s="336"/>
      <c r="C93" s="51" t="s">
        <v>131</v>
      </c>
      <c r="D93" s="39"/>
      <c r="E93" s="323"/>
      <c r="F93" s="316"/>
      <c r="G93" s="316"/>
      <c r="H93" s="323"/>
      <c r="I93" s="326"/>
      <c r="J93" s="316"/>
      <c r="K93" s="316"/>
      <c r="L93" s="326"/>
      <c r="M93" s="326"/>
      <c r="N93" s="343"/>
      <c r="O93" s="346"/>
      <c r="P93" s="333"/>
    </row>
    <row r="94" spans="1:72" ht="24.75" customHeight="1" x14ac:dyDescent="0.2">
      <c r="A94" s="335"/>
      <c r="B94" s="336"/>
      <c r="C94" s="51" t="s">
        <v>132</v>
      </c>
      <c r="D94" s="39"/>
      <c r="E94" s="323"/>
      <c r="F94" s="316"/>
      <c r="G94" s="316"/>
      <c r="H94" s="323"/>
      <c r="I94" s="326"/>
      <c r="J94" s="316"/>
      <c r="K94" s="316"/>
      <c r="L94" s="326"/>
      <c r="M94" s="326"/>
      <c r="N94" s="343"/>
      <c r="O94" s="346"/>
      <c r="P94" s="333"/>
    </row>
    <row r="95" spans="1:72" ht="24.75" customHeight="1" x14ac:dyDescent="0.2">
      <c r="A95" s="335"/>
      <c r="B95" s="336"/>
      <c r="C95" s="32">
        <v>97</v>
      </c>
      <c r="D95" s="39"/>
      <c r="E95" s="324"/>
      <c r="F95" s="317"/>
      <c r="G95" s="317"/>
      <c r="H95" s="324"/>
      <c r="I95" s="327"/>
      <c r="J95" s="317"/>
      <c r="K95" s="317"/>
      <c r="L95" s="327"/>
      <c r="M95" s="327"/>
      <c r="N95" s="344"/>
      <c r="O95" s="347"/>
      <c r="P95" s="334"/>
    </row>
    <row r="96" spans="1:72" ht="27.75" customHeight="1" x14ac:dyDescent="0.2">
      <c r="A96" s="335"/>
      <c r="B96" s="31" t="s">
        <v>106</v>
      </c>
      <c r="C96" s="64" t="s">
        <v>133</v>
      </c>
      <c r="D96" s="39"/>
      <c r="E96" s="204">
        <v>1.0687</v>
      </c>
      <c r="F96" s="204"/>
      <c r="G96" s="204"/>
      <c r="H96" s="204">
        <f>E96-G96+F96</f>
        <v>1.0687</v>
      </c>
      <c r="I96" s="203">
        <v>4948.16</v>
      </c>
      <c r="J96" s="203"/>
      <c r="K96" s="203"/>
      <c r="L96" s="207">
        <f>I96-K96+J96</f>
        <v>4948.16</v>
      </c>
      <c r="M96" s="205" t="s">
        <v>19</v>
      </c>
      <c r="N96" s="205"/>
      <c r="O96" s="71"/>
      <c r="P96" s="213" t="s">
        <v>19</v>
      </c>
    </row>
    <row r="97" spans="1:72" s="22" customFormat="1" ht="27.75" customHeight="1" x14ac:dyDescent="0.2">
      <c r="A97" s="23" t="s">
        <v>134</v>
      </c>
      <c r="B97" s="24" t="s">
        <v>315</v>
      </c>
      <c r="C97" s="25" t="s">
        <v>14</v>
      </c>
      <c r="D97" s="26" t="s">
        <v>18</v>
      </c>
      <c r="E97" s="27">
        <v>0.47670000000000001</v>
      </c>
      <c r="F97" s="28"/>
      <c r="G97" s="28"/>
      <c r="H97" s="29">
        <f t="shared" ref="H97" si="18">H98+H99</f>
        <v>0.47670000000000001</v>
      </c>
      <c r="I97" s="21">
        <v>1210</v>
      </c>
      <c r="J97" s="20"/>
      <c r="K97" s="20"/>
      <c r="L97" s="30">
        <f t="shared" ref="L97" si="19">L98+L99</f>
        <v>1210</v>
      </c>
      <c r="M97" s="20">
        <v>0</v>
      </c>
      <c r="N97" s="20">
        <v>0</v>
      </c>
      <c r="O97" s="21">
        <v>0</v>
      </c>
      <c r="P97" s="214">
        <v>0</v>
      </c>
      <c r="Q97" s="7"/>
      <c r="R97" s="7"/>
      <c r="S97" s="8"/>
      <c r="T97" s="8"/>
      <c r="U97" s="8"/>
      <c r="V97" s="8"/>
      <c r="W97" s="8"/>
      <c r="X97" s="8"/>
      <c r="Y97" s="8"/>
      <c r="Z97" s="8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</row>
    <row r="98" spans="1:72" ht="30.75" customHeight="1" x14ac:dyDescent="0.2">
      <c r="A98" s="335"/>
      <c r="B98" s="31" t="s">
        <v>108</v>
      </c>
      <c r="C98" s="32">
        <v>148</v>
      </c>
      <c r="D98" s="39"/>
      <c r="E98" s="204">
        <v>5.67E-2</v>
      </c>
      <c r="F98" s="204"/>
      <c r="G98" s="204"/>
      <c r="H98" s="204">
        <f>E98+F98-G98</f>
        <v>5.67E-2</v>
      </c>
      <c r="I98" s="203">
        <v>1100</v>
      </c>
      <c r="J98" s="203"/>
      <c r="K98" s="203"/>
      <c r="L98" s="207">
        <f>I98+J98-K98</f>
        <v>1100</v>
      </c>
      <c r="M98" s="205" t="s">
        <v>19</v>
      </c>
      <c r="N98" s="205"/>
      <c r="O98" s="71"/>
      <c r="P98" s="213" t="s">
        <v>19</v>
      </c>
    </row>
    <row r="99" spans="1:72" ht="30.75" customHeight="1" x14ac:dyDescent="0.2">
      <c r="A99" s="335"/>
      <c r="B99" s="31" t="s">
        <v>66</v>
      </c>
      <c r="C99" s="72">
        <v>278</v>
      </c>
      <c r="D99" s="73"/>
      <c r="E99" s="210">
        <v>0.42</v>
      </c>
      <c r="F99" s="233"/>
      <c r="G99" s="233"/>
      <c r="H99" s="233">
        <f>E99+F99-G99</f>
        <v>0.42</v>
      </c>
      <c r="I99" s="74">
        <v>110</v>
      </c>
      <c r="J99" s="231"/>
      <c r="K99" s="231"/>
      <c r="L99" s="239">
        <f>I99+J99-K99</f>
        <v>110</v>
      </c>
      <c r="M99" s="235" t="s">
        <v>19</v>
      </c>
      <c r="N99" s="235"/>
      <c r="O99" s="245"/>
      <c r="P99" s="213" t="s">
        <v>19</v>
      </c>
    </row>
    <row r="100" spans="1:72" s="22" customFormat="1" ht="27.75" customHeight="1" x14ac:dyDescent="0.2">
      <c r="A100" s="75" t="s">
        <v>135</v>
      </c>
      <c r="B100" s="253" t="s">
        <v>136</v>
      </c>
      <c r="C100" s="254" t="s">
        <v>14</v>
      </c>
      <c r="D100" s="254" t="s">
        <v>18</v>
      </c>
      <c r="E100" s="255">
        <v>2.1694</v>
      </c>
      <c r="F100" s="255"/>
      <c r="G100" s="255"/>
      <c r="H100" s="255">
        <f>H101+H104+H105+H106+H107+H108</f>
        <v>2.1694</v>
      </c>
      <c r="I100" s="256">
        <v>59820.94</v>
      </c>
      <c r="J100" s="256"/>
      <c r="K100" s="256"/>
      <c r="L100" s="256">
        <f>SUM(L101:L108)</f>
        <v>59820.94</v>
      </c>
      <c r="M100" s="257">
        <f>SUM(M106:M108)</f>
        <v>2994847.71</v>
      </c>
      <c r="N100" s="257">
        <f t="shared" ref="N100:O100" si="20">SUM(N106:N108)</f>
        <v>0</v>
      </c>
      <c r="O100" s="257">
        <f t="shared" si="20"/>
        <v>291904.34000000003</v>
      </c>
      <c r="P100" s="223">
        <f>SUM(P106:P108)</f>
        <v>2702943.37</v>
      </c>
      <c r="Q100" s="7"/>
      <c r="R100" s="7"/>
      <c r="S100" s="8"/>
      <c r="T100" s="8"/>
      <c r="U100" s="8"/>
      <c r="V100" s="8"/>
      <c r="W100" s="8"/>
      <c r="X100" s="8"/>
      <c r="Y100" s="8"/>
      <c r="Z100" s="8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</row>
    <row r="101" spans="1:72" ht="21.75" customHeight="1" x14ac:dyDescent="0.2">
      <c r="A101" s="335"/>
      <c r="B101" s="336" t="s">
        <v>87</v>
      </c>
      <c r="C101" s="43" t="s">
        <v>137</v>
      </c>
      <c r="D101" s="44"/>
      <c r="E101" s="323">
        <v>1.4802</v>
      </c>
      <c r="F101" s="316"/>
      <c r="G101" s="316"/>
      <c r="H101" s="323">
        <f>E101+F101-G101</f>
        <v>1.4802</v>
      </c>
      <c r="I101" s="326">
        <v>45199</v>
      </c>
      <c r="J101" s="316"/>
      <c r="K101" s="316"/>
      <c r="L101" s="326">
        <f>I101+J101-K101</f>
        <v>45199</v>
      </c>
      <c r="M101" s="330" t="s">
        <v>19</v>
      </c>
      <c r="N101" s="316"/>
      <c r="O101" s="319"/>
      <c r="P101" s="332" t="s">
        <v>19</v>
      </c>
    </row>
    <row r="102" spans="1:72" ht="21.75" customHeight="1" x14ac:dyDescent="0.2">
      <c r="A102" s="335"/>
      <c r="B102" s="336"/>
      <c r="C102" s="32" t="s">
        <v>138</v>
      </c>
      <c r="D102" s="39"/>
      <c r="E102" s="323"/>
      <c r="F102" s="316"/>
      <c r="G102" s="316"/>
      <c r="H102" s="323"/>
      <c r="I102" s="326"/>
      <c r="J102" s="316"/>
      <c r="K102" s="316"/>
      <c r="L102" s="326"/>
      <c r="M102" s="330"/>
      <c r="N102" s="316"/>
      <c r="O102" s="319"/>
      <c r="P102" s="333"/>
    </row>
    <row r="103" spans="1:72" ht="21.75" customHeight="1" x14ac:dyDescent="0.2">
      <c r="A103" s="335"/>
      <c r="B103" s="336"/>
      <c r="C103" s="32" t="s">
        <v>139</v>
      </c>
      <c r="D103" s="39"/>
      <c r="E103" s="324"/>
      <c r="F103" s="317"/>
      <c r="G103" s="317"/>
      <c r="H103" s="324"/>
      <c r="I103" s="327"/>
      <c r="J103" s="317"/>
      <c r="K103" s="317"/>
      <c r="L103" s="327"/>
      <c r="M103" s="331"/>
      <c r="N103" s="317"/>
      <c r="O103" s="320"/>
      <c r="P103" s="334"/>
    </row>
    <row r="104" spans="1:72" ht="27.75" customHeight="1" x14ac:dyDescent="0.2">
      <c r="A104" s="335"/>
      <c r="B104" s="31" t="s">
        <v>140</v>
      </c>
      <c r="C104" s="32" t="s">
        <v>141</v>
      </c>
      <c r="D104" s="39"/>
      <c r="E104" s="204">
        <v>0.37029999999999996</v>
      </c>
      <c r="F104" s="204"/>
      <c r="G104" s="204"/>
      <c r="H104" s="204">
        <f>E104-G104+F104</f>
        <v>0.37029999999999996</v>
      </c>
      <c r="I104" s="203">
        <v>3665</v>
      </c>
      <c r="J104" s="203"/>
      <c r="K104" s="203"/>
      <c r="L104" s="207">
        <f>I104-K104+J104</f>
        <v>3665</v>
      </c>
      <c r="M104" s="205" t="s">
        <v>19</v>
      </c>
      <c r="N104" s="205"/>
      <c r="O104" s="71"/>
      <c r="P104" s="213" t="s">
        <v>19</v>
      </c>
    </row>
    <row r="105" spans="1:72" ht="27.75" customHeight="1" x14ac:dyDescent="0.2">
      <c r="A105" s="335"/>
      <c r="B105" s="31" t="s">
        <v>142</v>
      </c>
      <c r="C105" s="32" t="s">
        <v>143</v>
      </c>
      <c r="D105" s="39"/>
      <c r="E105" s="204">
        <v>2E-3</v>
      </c>
      <c r="F105" s="204"/>
      <c r="G105" s="204"/>
      <c r="H105" s="204">
        <f>E105-G105+F105</f>
        <v>2E-3</v>
      </c>
      <c r="I105" s="54">
        <v>2000</v>
      </c>
      <c r="J105" s="203"/>
      <c r="K105" s="203"/>
      <c r="L105" s="207">
        <f>I105-K105+J105</f>
        <v>2000</v>
      </c>
      <c r="M105" s="205" t="s">
        <v>19</v>
      </c>
      <c r="N105" s="205"/>
      <c r="O105" s="71"/>
      <c r="P105" s="213" t="s">
        <v>19</v>
      </c>
    </row>
    <row r="106" spans="1:72" ht="27.75" customHeight="1" x14ac:dyDescent="0.2">
      <c r="A106" s="335"/>
      <c r="B106" s="31" t="s">
        <v>116</v>
      </c>
      <c r="C106" s="64" t="s">
        <v>144</v>
      </c>
      <c r="D106" s="39"/>
      <c r="E106" s="204">
        <v>0.1331</v>
      </c>
      <c r="F106" s="204"/>
      <c r="G106" s="204"/>
      <c r="H106" s="204">
        <f>E106-G106+F106</f>
        <v>0.1331</v>
      </c>
      <c r="I106" s="54">
        <v>5300</v>
      </c>
      <c r="J106" s="203"/>
      <c r="K106" s="203"/>
      <c r="L106" s="207">
        <f>I106-K106+J106</f>
        <v>5300</v>
      </c>
      <c r="M106" s="203">
        <v>2796828.28</v>
      </c>
      <c r="N106" s="203"/>
      <c r="O106" s="207">
        <v>291904.34000000003</v>
      </c>
      <c r="P106" s="220">
        <f>M106+N106-O106</f>
        <v>2504923.94</v>
      </c>
    </row>
    <row r="107" spans="1:72" ht="27.75" customHeight="1" x14ac:dyDescent="0.2">
      <c r="A107" s="335"/>
      <c r="B107" s="31" t="s">
        <v>120</v>
      </c>
      <c r="C107" s="64" t="s">
        <v>145</v>
      </c>
      <c r="D107" s="39"/>
      <c r="E107" s="204">
        <v>0.1067</v>
      </c>
      <c r="F107" s="204"/>
      <c r="G107" s="204"/>
      <c r="H107" s="204">
        <f>E107-G107+F107</f>
        <v>0.1067</v>
      </c>
      <c r="I107" s="54">
        <v>3300</v>
      </c>
      <c r="J107" s="203"/>
      <c r="K107" s="203"/>
      <c r="L107" s="207">
        <f>I107-K107+J107</f>
        <v>3300</v>
      </c>
      <c r="M107" s="203">
        <v>196471.69</v>
      </c>
      <c r="N107" s="203"/>
      <c r="O107" s="207"/>
      <c r="P107" s="220">
        <f>M107+N107-O107</f>
        <v>196471.69</v>
      </c>
    </row>
    <row r="108" spans="1:72" ht="27.75" customHeight="1" x14ac:dyDescent="0.2">
      <c r="A108" s="335"/>
      <c r="B108" s="31" t="s">
        <v>106</v>
      </c>
      <c r="C108" s="64" t="s">
        <v>146</v>
      </c>
      <c r="D108" s="39"/>
      <c r="E108" s="204">
        <v>7.7100000000000002E-2</v>
      </c>
      <c r="F108" s="204"/>
      <c r="G108" s="204"/>
      <c r="H108" s="204">
        <f>E108-G108+F108</f>
        <v>7.7100000000000002E-2</v>
      </c>
      <c r="I108" s="54">
        <v>356.94</v>
      </c>
      <c r="J108" s="203"/>
      <c r="K108" s="203"/>
      <c r="L108" s="207">
        <f>I108-K108+J108</f>
        <v>356.94</v>
      </c>
      <c r="M108" s="203">
        <v>1547.74</v>
      </c>
      <c r="N108" s="203"/>
      <c r="O108" s="207"/>
      <c r="P108" s="220">
        <f>M108+N108-O108</f>
        <v>1547.74</v>
      </c>
    </row>
    <row r="109" spans="1:72" s="22" customFormat="1" ht="27.75" customHeight="1" x14ac:dyDescent="0.2">
      <c r="A109" s="75" t="s">
        <v>147</v>
      </c>
      <c r="B109" s="24" t="s">
        <v>148</v>
      </c>
      <c r="C109" s="25" t="s">
        <v>14</v>
      </c>
      <c r="D109" s="26" t="s">
        <v>18</v>
      </c>
      <c r="E109" s="27">
        <v>1.1665000000000001</v>
      </c>
      <c r="F109" s="28"/>
      <c r="G109" s="28"/>
      <c r="H109" s="29">
        <f t="shared" ref="H109" si="21">SUM(H110:H113)</f>
        <v>1.1665000000000001</v>
      </c>
      <c r="I109" s="21">
        <v>24262</v>
      </c>
      <c r="J109" s="20"/>
      <c r="K109" s="20"/>
      <c r="L109" s="30">
        <f t="shared" ref="L109" si="22">SUM(L110:L113)</f>
        <v>24262</v>
      </c>
      <c r="M109" s="212">
        <f>M114</f>
        <v>7008.31</v>
      </c>
      <c r="N109" s="212">
        <f t="shared" ref="N109:O109" si="23">N114</f>
        <v>0</v>
      </c>
      <c r="O109" s="215">
        <f t="shared" si="23"/>
        <v>0</v>
      </c>
      <c r="P109" s="223">
        <f>M109+N109-O109</f>
        <v>7008.31</v>
      </c>
      <c r="Q109" s="8"/>
      <c r="R109" s="7"/>
      <c r="S109" s="8"/>
      <c r="T109" s="8"/>
      <c r="U109" s="8"/>
      <c r="V109" s="8"/>
      <c r="W109" s="8"/>
      <c r="X109" s="8"/>
      <c r="Y109" s="8"/>
      <c r="Z109" s="8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</row>
    <row r="110" spans="1:72" ht="27.75" customHeight="1" x14ac:dyDescent="0.2">
      <c r="A110" s="317"/>
      <c r="B110" s="31" t="s">
        <v>113</v>
      </c>
      <c r="C110" s="32" t="s">
        <v>143</v>
      </c>
      <c r="D110" s="39"/>
      <c r="E110" s="204">
        <v>0.1782</v>
      </c>
      <c r="F110" s="204"/>
      <c r="G110" s="204"/>
      <c r="H110" s="204">
        <f>E110-G110+F110</f>
        <v>0.1782</v>
      </c>
      <c r="I110" s="203">
        <v>4101</v>
      </c>
      <c r="J110" s="203"/>
      <c r="K110" s="203"/>
      <c r="L110" s="207">
        <f>I110-K110+J110</f>
        <v>4101</v>
      </c>
      <c r="M110" s="205" t="s">
        <v>19</v>
      </c>
      <c r="N110" s="205"/>
      <c r="O110" s="71"/>
      <c r="P110" s="213" t="s">
        <v>19</v>
      </c>
    </row>
    <row r="111" spans="1:72" ht="27.75" customHeight="1" x14ac:dyDescent="0.2">
      <c r="A111" s="317"/>
      <c r="B111" s="31" t="s">
        <v>106</v>
      </c>
      <c r="C111" s="32" t="s">
        <v>149</v>
      </c>
      <c r="D111" s="39"/>
      <c r="E111" s="204">
        <v>8.4999999999999992E-2</v>
      </c>
      <c r="F111" s="204"/>
      <c r="G111" s="204"/>
      <c r="H111" s="204">
        <f>E111-G111+F111</f>
        <v>8.4999999999999992E-2</v>
      </c>
      <c r="I111" s="203">
        <v>370</v>
      </c>
      <c r="J111" s="203"/>
      <c r="K111" s="203"/>
      <c r="L111" s="207">
        <f>I111-K111+J111</f>
        <v>370</v>
      </c>
      <c r="M111" s="205" t="s">
        <v>19</v>
      </c>
      <c r="N111" s="205"/>
      <c r="O111" s="71"/>
      <c r="P111" s="213" t="s">
        <v>19</v>
      </c>
    </row>
    <row r="112" spans="1:72" ht="27.75" customHeight="1" x14ac:dyDescent="0.2">
      <c r="A112" s="317"/>
      <c r="B112" s="31" t="s">
        <v>115</v>
      </c>
      <c r="C112" s="64" t="s">
        <v>150</v>
      </c>
      <c r="D112" s="39"/>
      <c r="E112" s="204">
        <v>0.46660000000000001</v>
      </c>
      <c r="F112" s="204"/>
      <c r="G112" s="204"/>
      <c r="H112" s="204">
        <f>E112-G112+F112</f>
        <v>0.46660000000000001</v>
      </c>
      <c r="I112" s="203">
        <v>10263</v>
      </c>
      <c r="J112" s="203"/>
      <c r="K112" s="203"/>
      <c r="L112" s="207">
        <f>I112-K112+J112</f>
        <v>10263</v>
      </c>
      <c r="M112" s="205" t="s">
        <v>19</v>
      </c>
      <c r="N112" s="205"/>
      <c r="O112" s="71"/>
      <c r="P112" s="213" t="s">
        <v>19</v>
      </c>
    </row>
    <row r="113" spans="1:72" ht="27.75" customHeight="1" x14ac:dyDescent="0.2">
      <c r="A113" s="317"/>
      <c r="B113" s="31" t="s">
        <v>90</v>
      </c>
      <c r="C113" s="32" t="s">
        <v>151</v>
      </c>
      <c r="D113" s="39"/>
      <c r="E113" s="204">
        <v>0.43669999999999998</v>
      </c>
      <c r="F113" s="204"/>
      <c r="G113" s="204"/>
      <c r="H113" s="204">
        <f>E113-G113+F113</f>
        <v>0.43669999999999998</v>
      </c>
      <c r="I113" s="203">
        <v>9528</v>
      </c>
      <c r="J113" s="203"/>
      <c r="K113" s="203"/>
      <c r="L113" s="207">
        <f>I113-K113+J113</f>
        <v>9528</v>
      </c>
      <c r="M113" s="205" t="s">
        <v>19</v>
      </c>
      <c r="N113" s="205"/>
      <c r="O113" s="71"/>
      <c r="P113" s="213" t="s">
        <v>19</v>
      </c>
    </row>
    <row r="114" spans="1:72" ht="27.75" customHeight="1" x14ac:dyDescent="0.2">
      <c r="A114" s="42"/>
      <c r="B114" s="76" t="s">
        <v>152</v>
      </c>
      <c r="C114" s="63"/>
      <c r="D114" s="39"/>
      <c r="E114" s="209"/>
      <c r="F114" s="204"/>
      <c r="G114" s="204"/>
      <c r="H114" s="34"/>
      <c r="I114" s="203"/>
      <c r="J114" s="203"/>
      <c r="K114" s="203"/>
      <c r="L114" s="206"/>
      <c r="M114" s="203">
        <v>7008.31</v>
      </c>
      <c r="N114" s="203"/>
      <c r="O114" s="207"/>
      <c r="P114" s="220">
        <f>M114+N114-O114</f>
        <v>7008.31</v>
      </c>
    </row>
    <row r="115" spans="1:72" s="22" customFormat="1" ht="31.5" customHeight="1" x14ac:dyDescent="0.2">
      <c r="A115" s="75" t="s">
        <v>153</v>
      </c>
      <c r="B115" s="24" t="s">
        <v>154</v>
      </c>
      <c r="C115" s="25" t="s">
        <v>14</v>
      </c>
      <c r="D115" s="26" t="s">
        <v>18</v>
      </c>
      <c r="E115" s="27">
        <v>3.9605999999999999</v>
      </c>
      <c r="F115" s="28"/>
      <c r="G115" s="28"/>
      <c r="H115" s="29">
        <f>SUM(H116:H131)</f>
        <v>3.9605999999999999</v>
      </c>
      <c r="I115" s="20">
        <v>77865.34</v>
      </c>
      <c r="J115" s="20"/>
      <c r="K115" s="20"/>
      <c r="L115" s="30">
        <f>SUM(L116:L131)</f>
        <v>77865.34</v>
      </c>
      <c r="M115" s="20">
        <v>0</v>
      </c>
      <c r="N115" s="20">
        <v>0</v>
      </c>
      <c r="O115" s="21">
        <v>0</v>
      </c>
      <c r="P115" s="214">
        <v>0</v>
      </c>
      <c r="Q115" s="7"/>
      <c r="R115" s="7"/>
      <c r="S115" s="8"/>
      <c r="T115" s="8"/>
      <c r="U115" s="8"/>
      <c r="V115" s="8"/>
      <c r="W115" s="8"/>
      <c r="X115" s="8"/>
      <c r="Y115" s="8"/>
      <c r="Z115" s="8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</row>
    <row r="116" spans="1:72" ht="27.75" customHeight="1" x14ac:dyDescent="0.2">
      <c r="A116" s="335"/>
      <c r="B116" s="31" t="s">
        <v>155</v>
      </c>
      <c r="C116" s="32">
        <v>240</v>
      </c>
      <c r="D116" s="39"/>
      <c r="E116" s="204">
        <v>0.35</v>
      </c>
      <c r="F116" s="204"/>
      <c r="G116" s="204"/>
      <c r="H116" s="204">
        <f>E116-G116+F116</f>
        <v>0.35</v>
      </c>
      <c r="I116" s="203">
        <v>3086</v>
      </c>
      <c r="J116" s="203"/>
      <c r="K116" s="203"/>
      <c r="L116" s="207">
        <f>I116-K116+J116</f>
        <v>3086</v>
      </c>
      <c r="M116" s="205" t="s">
        <v>19</v>
      </c>
      <c r="N116" s="205"/>
      <c r="O116" s="71"/>
      <c r="P116" s="213" t="s">
        <v>19</v>
      </c>
    </row>
    <row r="117" spans="1:72" ht="27.75" customHeight="1" x14ac:dyDescent="0.2">
      <c r="A117" s="335"/>
      <c r="B117" s="31" t="s">
        <v>156</v>
      </c>
      <c r="C117" s="32" t="s">
        <v>157</v>
      </c>
      <c r="D117" s="39"/>
      <c r="E117" s="204">
        <v>0.21779999999999999</v>
      </c>
      <c r="F117" s="204"/>
      <c r="G117" s="204"/>
      <c r="H117" s="204">
        <f>E117-G117+F117</f>
        <v>0.21779999999999999</v>
      </c>
      <c r="I117" s="203">
        <v>3820.2</v>
      </c>
      <c r="J117" s="203"/>
      <c r="K117" s="203"/>
      <c r="L117" s="207">
        <f>I117-K117+J117</f>
        <v>3820.2</v>
      </c>
      <c r="M117" s="205" t="s">
        <v>19</v>
      </c>
      <c r="N117" s="205"/>
      <c r="O117" s="71"/>
      <c r="P117" s="213" t="s">
        <v>19</v>
      </c>
    </row>
    <row r="118" spans="1:72" ht="27.75" customHeight="1" x14ac:dyDescent="0.2">
      <c r="A118" s="335"/>
      <c r="B118" s="31" t="s">
        <v>158</v>
      </c>
      <c r="C118" s="32" t="s">
        <v>159</v>
      </c>
      <c r="D118" s="39"/>
      <c r="E118" s="204">
        <v>0.33209999999999995</v>
      </c>
      <c r="F118" s="204"/>
      <c r="G118" s="204"/>
      <c r="H118" s="204">
        <f>E118-G118+F118</f>
        <v>0.33209999999999995</v>
      </c>
      <c r="I118" s="203">
        <v>1376</v>
      </c>
      <c r="J118" s="203"/>
      <c r="K118" s="203"/>
      <c r="L118" s="207">
        <f>I118-K118+J118</f>
        <v>1376</v>
      </c>
      <c r="M118" s="205" t="s">
        <v>19</v>
      </c>
      <c r="N118" s="205"/>
      <c r="O118" s="71"/>
      <c r="P118" s="213" t="s">
        <v>19</v>
      </c>
    </row>
    <row r="119" spans="1:72" ht="24.75" customHeight="1" x14ac:dyDescent="0.2">
      <c r="A119" s="335"/>
      <c r="B119" s="336" t="s">
        <v>160</v>
      </c>
      <c r="C119" s="32">
        <v>258</v>
      </c>
      <c r="D119" s="39"/>
      <c r="E119" s="322">
        <v>0.4395</v>
      </c>
      <c r="F119" s="315"/>
      <c r="G119" s="315"/>
      <c r="H119" s="322">
        <f>E119+F119-G119</f>
        <v>0.4395</v>
      </c>
      <c r="I119" s="325">
        <v>1098</v>
      </c>
      <c r="J119" s="315"/>
      <c r="K119" s="315"/>
      <c r="L119" s="325">
        <f>I119+J119-K119</f>
        <v>1098</v>
      </c>
      <c r="M119" s="329" t="s">
        <v>19</v>
      </c>
      <c r="N119" s="315"/>
      <c r="O119" s="318"/>
      <c r="P119" s="337" t="s">
        <v>19</v>
      </c>
    </row>
    <row r="120" spans="1:72" ht="24.75" customHeight="1" x14ac:dyDescent="0.2">
      <c r="A120" s="335"/>
      <c r="B120" s="336"/>
      <c r="C120" s="32">
        <v>259</v>
      </c>
      <c r="D120" s="39"/>
      <c r="E120" s="324"/>
      <c r="F120" s="317"/>
      <c r="G120" s="317"/>
      <c r="H120" s="324"/>
      <c r="I120" s="327"/>
      <c r="J120" s="317"/>
      <c r="K120" s="317"/>
      <c r="L120" s="327"/>
      <c r="M120" s="331"/>
      <c r="N120" s="317"/>
      <c r="O120" s="320"/>
      <c r="P120" s="338"/>
    </row>
    <row r="121" spans="1:72" ht="24.75" customHeight="1" x14ac:dyDescent="0.2">
      <c r="A121" s="335"/>
      <c r="B121" s="336"/>
      <c r="C121" s="32" t="s">
        <v>161</v>
      </c>
      <c r="D121" s="39"/>
      <c r="E121" s="204">
        <v>0.1171</v>
      </c>
      <c r="F121" s="204"/>
      <c r="G121" s="204"/>
      <c r="H121" s="204">
        <f>E121-G121+F121</f>
        <v>0.1171</v>
      </c>
      <c r="I121" s="203">
        <v>1756</v>
      </c>
      <c r="J121" s="203"/>
      <c r="K121" s="203"/>
      <c r="L121" s="207">
        <f>I121-K121+J121</f>
        <v>1756</v>
      </c>
      <c r="M121" s="205" t="s">
        <v>19</v>
      </c>
      <c r="N121" s="205"/>
      <c r="O121" s="71"/>
      <c r="P121" s="213" t="s">
        <v>19</v>
      </c>
    </row>
    <row r="122" spans="1:72" ht="24.75" customHeight="1" x14ac:dyDescent="0.2">
      <c r="A122" s="335"/>
      <c r="B122" s="336"/>
      <c r="C122" s="32">
        <v>260</v>
      </c>
      <c r="D122" s="39"/>
      <c r="E122" s="204">
        <v>0.16800000000000001</v>
      </c>
      <c r="F122" s="204"/>
      <c r="G122" s="204"/>
      <c r="H122" s="204">
        <f>E122-G122+F122</f>
        <v>0.16800000000000001</v>
      </c>
      <c r="I122" s="203">
        <v>3122</v>
      </c>
      <c r="J122" s="203"/>
      <c r="K122" s="203"/>
      <c r="L122" s="207">
        <f>I122-K122+J122</f>
        <v>3122</v>
      </c>
      <c r="M122" s="205" t="s">
        <v>19</v>
      </c>
      <c r="N122" s="205"/>
      <c r="O122" s="71"/>
      <c r="P122" s="213" t="s">
        <v>19</v>
      </c>
    </row>
    <row r="123" spans="1:72" ht="24.75" customHeight="1" x14ac:dyDescent="0.2">
      <c r="A123" s="335"/>
      <c r="B123" s="336" t="s">
        <v>162</v>
      </c>
      <c r="C123" s="32" t="s">
        <v>163</v>
      </c>
      <c r="D123" s="39"/>
      <c r="E123" s="322">
        <v>0.3871</v>
      </c>
      <c r="F123" s="315"/>
      <c r="G123" s="315"/>
      <c r="H123" s="322">
        <f>E123+F123-G123</f>
        <v>0.3871</v>
      </c>
      <c r="I123" s="325">
        <v>4467</v>
      </c>
      <c r="J123" s="315"/>
      <c r="K123" s="315"/>
      <c r="L123" s="325">
        <f>I123+J123-K123</f>
        <v>4467</v>
      </c>
      <c r="M123" s="329" t="s">
        <v>19</v>
      </c>
      <c r="N123" s="315"/>
      <c r="O123" s="318"/>
      <c r="P123" s="337" t="s">
        <v>19</v>
      </c>
    </row>
    <row r="124" spans="1:72" ht="24.75" customHeight="1" x14ac:dyDescent="0.2">
      <c r="A124" s="335"/>
      <c r="B124" s="336"/>
      <c r="C124" s="32">
        <v>341</v>
      </c>
      <c r="D124" s="39"/>
      <c r="E124" s="323"/>
      <c r="F124" s="316"/>
      <c r="G124" s="316"/>
      <c r="H124" s="323"/>
      <c r="I124" s="326"/>
      <c r="J124" s="316"/>
      <c r="K124" s="316"/>
      <c r="L124" s="326"/>
      <c r="M124" s="330"/>
      <c r="N124" s="316"/>
      <c r="O124" s="319"/>
      <c r="P124" s="339"/>
    </row>
    <row r="125" spans="1:72" ht="24.75" customHeight="1" x14ac:dyDescent="0.2">
      <c r="A125" s="335"/>
      <c r="B125" s="336"/>
      <c r="C125" s="32" t="s">
        <v>164</v>
      </c>
      <c r="D125" s="39"/>
      <c r="E125" s="324"/>
      <c r="F125" s="317"/>
      <c r="G125" s="317"/>
      <c r="H125" s="324"/>
      <c r="I125" s="327"/>
      <c r="J125" s="317"/>
      <c r="K125" s="317"/>
      <c r="L125" s="327"/>
      <c r="M125" s="331"/>
      <c r="N125" s="317"/>
      <c r="O125" s="320"/>
      <c r="P125" s="338"/>
    </row>
    <row r="126" spans="1:72" ht="27.75" customHeight="1" x14ac:dyDescent="0.2">
      <c r="A126" s="335"/>
      <c r="B126" s="31" t="s">
        <v>165</v>
      </c>
      <c r="C126" s="32" t="s">
        <v>166</v>
      </c>
      <c r="D126" s="39"/>
      <c r="E126" s="204">
        <v>0.30959999999999999</v>
      </c>
      <c r="F126" s="204"/>
      <c r="G126" s="204"/>
      <c r="H126" s="204">
        <f>E126-G126+F126</f>
        <v>0.30959999999999999</v>
      </c>
      <c r="I126" s="54">
        <v>5764.14</v>
      </c>
      <c r="J126" s="203"/>
      <c r="K126" s="203"/>
      <c r="L126" s="207">
        <f t="shared" ref="L126:L131" si="24">I126-K126+J126</f>
        <v>5764.14</v>
      </c>
      <c r="M126" s="205" t="s">
        <v>19</v>
      </c>
      <c r="N126" s="205"/>
      <c r="O126" s="71"/>
      <c r="P126" s="213" t="s">
        <v>19</v>
      </c>
    </row>
    <row r="127" spans="1:72" ht="27.75" customHeight="1" x14ac:dyDescent="0.2">
      <c r="A127" s="335"/>
      <c r="B127" s="31" t="s">
        <v>167</v>
      </c>
      <c r="C127" s="64" t="s">
        <v>168</v>
      </c>
      <c r="D127" s="39"/>
      <c r="E127" s="204">
        <v>0.95299999999999996</v>
      </c>
      <c r="F127" s="204"/>
      <c r="G127" s="204"/>
      <c r="H127" s="204">
        <f>E127-G127+F127</f>
        <v>0.95299999999999996</v>
      </c>
      <c r="I127" s="54">
        <v>24669</v>
      </c>
      <c r="J127" s="203"/>
      <c r="K127" s="203"/>
      <c r="L127" s="207">
        <f t="shared" si="24"/>
        <v>24669</v>
      </c>
      <c r="M127" s="205" t="s">
        <v>19</v>
      </c>
      <c r="N127" s="205"/>
      <c r="O127" s="71"/>
      <c r="P127" s="213" t="s">
        <v>19</v>
      </c>
    </row>
    <row r="128" spans="1:72" ht="27.75" customHeight="1" x14ac:dyDescent="0.2">
      <c r="A128" s="335"/>
      <c r="B128" s="31" t="s">
        <v>169</v>
      </c>
      <c r="C128" s="32" t="s">
        <v>170</v>
      </c>
      <c r="D128" s="39"/>
      <c r="E128" s="204">
        <v>7.8299999999999995E-2</v>
      </c>
      <c r="F128" s="204"/>
      <c r="G128" s="204"/>
      <c r="H128" s="204">
        <f>E128-G128+F128</f>
        <v>7.8299999999999995E-2</v>
      </c>
      <c r="I128" s="54">
        <v>392</v>
      </c>
      <c r="J128" s="203"/>
      <c r="K128" s="203"/>
      <c r="L128" s="207">
        <f t="shared" si="24"/>
        <v>392</v>
      </c>
      <c r="M128" s="205" t="s">
        <v>19</v>
      </c>
      <c r="N128" s="205"/>
      <c r="O128" s="71"/>
      <c r="P128" s="213" t="s">
        <v>19</v>
      </c>
    </row>
    <row r="129" spans="1:72" ht="27.75" customHeight="1" x14ac:dyDescent="0.2">
      <c r="A129" s="335"/>
      <c r="B129" s="31" t="s">
        <v>171</v>
      </c>
      <c r="C129" s="32">
        <v>38</v>
      </c>
      <c r="D129" s="39"/>
      <c r="E129" s="204">
        <v>0.4803</v>
      </c>
      <c r="F129" s="204"/>
      <c r="G129" s="204"/>
      <c r="H129" s="204">
        <f>E129-G129+F129</f>
        <v>0.4803</v>
      </c>
      <c r="I129" s="54">
        <v>15400</v>
      </c>
      <c r="J129" s="203"/>
      <c r="K129" s="203"/>
      <c r="L129" s="207">
        <f t="shared" si="24"/>
        <v>15400</v>
      </c>
      <c r="M129" s="205" t="s">
        <v>19</v>
      </c>
      <c r="N129" s="205"/>
      <c r="O129" s="71"/>
      <c r="P129" s="213" t="s">
        <v>19</v>
      </c>
    </row>
    <row r="130" spans="1:72" ht="27.75" customHeight="1" x14ac:dyDescent="0.2">
      <c r="A130" s="335"/>
      <c r="B130" s="31" t="s">
        <v>172</v>
      </c>
      <c r="C130" s="32" t="s">
        <v>173</v>
      </c>
      <c r="D130" s="33"/>
      <c r="E130" s="204">
        <v>5.0500000000000003E-2</v>
      </c>
      <c r="F130" s="204"/>
      <c r="G130" s="204"/>
      <c r="H130" s="204">
        <f>E130-G130+F130</f>
        <v>5.0500000000000003E-2</v>
      </c>
      <c r="I130" s="203">
        <v>7000</v>
      </c>
      <c r="J130" s="203"/>
      <c r="K130" s="203"/>
      <c r="L130" s="207">
        <f t="shared" si="24"/>
        <v>7000</v>
      </c>
      <c r="M130" s="205" t="s">
        <v>19</v>
      </c>
      <c r="N130" s="205"/>
      <c r="O130" s="71"/>
      <c r="P130" s="213" t="s">
        <v>19</v>
      </c>
    </row>
    <row r="131" spans="1:72" ht="27.75" customHeight="1" x14ac:dyDescent="0.2">
      <c r="A131" s="199"/>
      <c r="B131" s="76" t="s">
        <v>311</v>
      </c>
      <c r="C131" s="63" t="s">
        <v>97</v>
      </c>
      <c r="D131" s="33"/>
      <c r="E131" s="209">
        <v>7.7299999999999994E-2</v>
      </c>
      <c r="F131" s="204"/>
      <c r="G131" s="204"/>
      <c r="H131" s="208">
        <f>E131+F131-G131</f>
        <v>7.7299999999999994E-2</v>
      </c>
      <c r="I131" s="207">
        <v>5915</v>
      </c>
      <c r="J131" s="203"/>
      <c r="K131" s="203"/>
      <c r="L131" s="206">
        <f t="shared" si="24"/>
        <v>5915</v>
      </c>
      <c r="M131" s="71"/>
      <c r="N131" s="205"/>
      <c r="O131" s="71"/>
      <c r="P131" s="213"/>
    </row>
    <row r="132" spans="1:72" s="22" customFormat="1" ht="27.75" customHeight="1" x14ac:dyDescent="0.2">
      <c r="A132" s="23" t="s">
        <v>174</v>
      </c>
      <c r="B132" s="24" t="s">
        <v>175</v>
      </c>
      <c r="C132" s="25" t="s">
        <v>14</v>
      </c>
      <c r="D132" s="26" t="s">
        <v>18</v>
      </c>
      <c r="E132" s="27">
        <v>0.27010000000000001</v>
      </c>
      <c r="F132" s="28"/>
      <c r="G132" s="28"/>
      <c r="H132" s="29">
        <f>SUM(H134:H138)-H136</f>
        <v>0.27010000000000001</v>
      </c>
      <c r="I132" s="21">
        <v>5294.3899999999994</v>
      </c>
      <c r="J132" s="20"/>
      <c r="K132" s="20"/>
      <c r="L132" s="30">
        <f>L134+L135+L137+L138</f>
        <v>5294.3899999999994</v>
      </c>
      <c r="M132" s="21">
        <f>M135+M137+M138</f>
        <v>65809.81</v>
      </c>
      <c r="N132" s="21">
        <f>N135+N137+N138</f>
        <v>0</v>
      </c>
      <c r="O132" s="21">
        <f>O135+O137+O138</f>
        <v>0</v>
      </c>
      <c r="P132" s="214">
        <f>P135+P137+P138</f>
        <v>65809.81</v>
      </c>
      <c r="Q132" s="7"/>
      <c r="R132" s="7"/>
      <c r="S132" s="8"/>
      <c r="T132" s="8"/>
      <c r="U132" s="8"/>
      <c r="V132" s="8"/>
      <c r="W132" s="8"/>
      <c r="X132" s="8"/>
      <c r="Y132" s="8"/>
      <c r="Z132" s="8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</row>
    <row r="133" spans="1:72" ht="27.75" customHeight="1" x14ac:dyDescent="0.2">
      <c r="A133" s="321" t="s">
        <v>14</v>
      </c>
      <c r="B133" s="31" t="s">
        <v>176</v>
      </c>
      <c r="C133" s="32" t="s">
        <v>14</v>
      </c>
      <c r="D133" s="33" t="s">
        <v>14</v>
      </c>
      <c r="E133" s="204"/>
      <c r="F133" s="204"/>
      <c r="G133" s="204"/>
      <c r="H133" s="204"/>
      <c r="I133" s="203"/>
      <c r="J133" s="203"/>
      <c r="K133" s="203"/>
      <c r="L133" s="207"/>
      <c r="M133" s="203"/>
      <c r="N133" s="203"/>
      <c r="O133" s="207"/>
      <c r="P133" s="220"/>
    </row>
    <row r="134" spans="1:72" ht="35.25" customHeight="1" x14ac:dyDescent="0.2">
      <c r="A134" s="321"/>
      <c r="B134" s="40" t="s">
        <v>177</v>
      </c>
      <c r="C134" s="32" t="s">
        <v>178</v>
      </c>
      <c r="D134" s="33" t="s">
        <v>14</v>
      </c>
      <c r="E134" s="204">
        <v>2.3699999999999999E-2</v>
      </c>
      <c r="F134" s="204"/>
      <c r="G134" s="204"/>
      <c r="H134" s="204">
        <f>E134-G134+F134</f>
        <v>2.3699999999999999E-2</v>
      </c>
      <c r="I134" s="203">
        <v>829.5</v>
      </c>
      <c r="J134" s="203"/>
      <c r="K134" s="203"/>
      <c r="L134" s="207">
        <f>I134-K134+J134</f>
        <v>829.5</v>
      </c>
      <c r="M134" s="205" t="s">
        <v>19</v>
      </c>
      <c r="N134" s="205"/>
      <c r="O134" s="71"/>
      <c r="P134" s="213" t="s">
        <v>19</v>
      </c>
    </row>
    <row r="135" spans="1:72" ht="27.75" customHeight="1" x14ac:dyDescent="0.2">
      <c r="A135" s="321"/>
      <c r="B135" s="31" t="s">
        <v>179</v>
      </c>
      <c r="C135" s="32" t="s">
        <v>180</v>
      </c>
      <c r="D135" s="33" t="s">
        <v>14</v>
      </c>
      <c r="E135" s="204">
        <v>0.19400000000000001</v>
      </c>
      <c r="F135" s="204"/>
      <c r="G135" s="204"/>
      <c r="H135" s="204">
        <f>E135-G135+F135</f>
        <v>0.19400000000000001</v>
      </c>
      <c r="I135" s="203">
        <v>2534.89</v>
      </c>
      <c r="J135" s="203"/>
      <c r="K135" s="203"/>
      <c r="L135" s="207">
        <f>I135-K135+J135</f>
        <v>2534.89</v>
      </c>
      <c r="M135" s="203">
        <v>60208.81</v>
      </c>
      <c r="N135" s="203"/>
      <c r="O135" s="207"/>
      <c r="P135" s="220">
        <f>M135-O135+N135</f>
        <v>60208.81</v>
      </c>
    </row>
    <row r="136" spans="1:72" ht="33.75" customHeight="1" x14ac:dyDescent="0.2">
      <c r="A136" s="321"/>
      <c r="B136" s="31" t="s">
        <v>181</v>
      </c>
      <c r="C136" s="32" t="s">
        <v>14</v>
      </c>
      <c r="D136" s="33" t="s">
        <v>14</v>
      </c>
      <c r="E136" s="77"/>
      <c r="F136" s="77"/>
      <c r="G136" s="77"/>
      <c r="H136" s="204"/>
      <c r="I136" s="203"/>
      <c r="J136" s="78"/>
      <c r="K136" s="78"/>
      <c r="L136" s="207"/>
      <c r="M136" s="203"/>
      <c r="N136" s="78"/>
      <c r="O136" s="216"/>
      <c r="P136" s="220"/>
    </row>
    <row r="137" spans="1:72" ht="43.5" customHeight="1" x14ac:dyDescent="0.2">
      <c r="A137" s="321"/>
      <c r="B137" s="40" t="s">
        <v>182</v>
      </c>
      <c r="C137" s="51" t="s">
        <v>98</v>
      </c>
      <c r="D137" s="33" t="s">
        <v>14</v>
      </c>
      <c r="E137" s="204">
        <v>3.73E-2</v>
      </c>
      <c r="F137" s="204"/>
      <c r="G137" s="204"/>
      <c r="H137" s="204">
        <f>E137-G137+F137</f>
        <v>3.73E-2</v>
      </c>
      <c r="I137" s="203">
        <v>1455</v>
      </c>
      <c r="J137" s="203"/>
      <c r="K137" s="203"/>
      <c r="L137" s="207">
        <f>I137-K137+J137</f>
        <v>1455</v>
      </c>
      <c r="M137" s="203">
        <v>4645</v>
      </c>
      <c r="N137" s="203"/>
      <c r="O137" s="207"/>
      <c r="P137" s="220">
        <f>M137-O137+N137</f>
        <v>4645</v>
      </c>
    </row>
    <row r="138" spans="1:72" ht="43.5" customHeight="1" x14ac:dyDescent="0.2">
      <c r="A138" s="321"/>
      <c r="B138" s="41" t="s">
        <v>183</v>
      </c>
      <c r="C138" s="32" t="s">
        <v>184</v>
      </c>
      <c r="D138" s="33" t="s">
        <v>14</v>
      </c>
      <c r="E138" s="204">
        <v>1.5100000000000001E-2</v>
      </c>
      <c r="F138" s="204"/>
      <c r="G138" s="204"/>
      <c r="H138" s="204">
        <f>E138-G138+F138</f>
        <v>1.5100000000000001E-2</v>
      </c>
      <c r="I138" s="203">
        <v>475</v>
      </c>
      <c r="J138" s="203"/>
      <c r="K138" s="203"/>
      <c r="L138" s="207">
        <f>I138-K138+J138</f>
        <v>475</v>
      </c>
      <c r="M138" s="203">
        <v>956</v>
      </c>
      <c r="N138" s="203"/>
      <c r="O138" s="207"/>
      <c r="P138" s="220">
        <f>M138-O138+N138</f>
        <v>956</v>
      </c>
    </row>
    <row r="139" spans="1:72" s="22" customFormat="1" ht="27.75" customHeight="1" x14ac:dyDescent="0.2">
      <c r="A139" s="75" t="s">
        <v>185</v>
      </c>
      <c r="B139" s="24" t="s">
        <v>186</v>
      </c>
      <c r="C139" s="25" t="s">
        <v>14</v>
      </c>
      <c r="D139" s="79" t="s">
        <v>18</v>
      </c>
      <c r="E139" s="27">
        <v>0.2</v>
      </c>
      <c r="F139" s="28"/>
      <c r="G139" s="28"/>
      <c r="H139" s="29">
        <f t="shared" ref="H139" si="25">H140</f>
        <v>0.2</v>
      </c>
      <c r="I139" s="21">
        <v>56200</v>
      </c>
      <c r="J139" s="20"/>
      <c r="K139" s="20"/>
      <c r="L139" s="30">
        <f t="shared" ref="L139" si="26">L140</f>
        <v>56200</v>
      </c>
      <c r="M139" s="45">
        <f t="shared" ref="M139:O139" si="27">M141+M142+M143</f>
        <v>637259.97000000009</v>
      </c>
      <c r="N139" s="45">
        <f t="shared" si="27"/>
        <v>0</v>
      </c>
      <c r="O139" s="30">
        <f t="shared" si="27"/>
        <v>0</v>
      </c>
      <c r="P139" s="214">
        <f>P141+P142+P143</f>
        <v>637259.97000000009</v>
      </c>
      <c r="Q139" s="7"/>
      <c r="R139" s="7"/>
      <c r="S139" s="8"/>
      <c r="T139" s="8"/>
      <c r="U139" s="8"/>
      <c r="V139" s="8"/>
      <c r="W139" s="8"/>
      <c r="X139" s="8"/>
      <c r="Y139" s="8"/>
      <c r="Z139" s="8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</row>
    <row r="140" spans="1:72" ht="27.75" customHeight="1" x14ac:dyDescent="0.2">
      <c r="A140" s="317"/>
      <c r="B140" s="31" t="s">
        <v>187</v>
      </c>
      <c r="C140" s="32">
        <v>79</v>
      </c>
      <c r="D140" s="39"/>
      <c r="E140" s="204">
        <v>0.2</v>
      </c>
      <c r="F140" s="204"/>
      <c r="G140" s="204"/>
      <c r="H140" s="204">
        <f>E140-G140+F140</f>
        <v>0.2</v>
      </c>
      <c r="I140" s="203">
        <v>56200</v>
      </c>
      <c r="J140" s="203"/>
      <c r="K140" s="203"/>
      <c r="L140" s="207">
        <f>I140-K140+J140</f>
        <v>56200</v>
      </c>
      <c r="M140" s="203" t="s">
        <v>19</v>
      </c>
      <c r="N140" s="205"/>
      <c r="O140" s="71"/>
      <c r="P140" s="213" t="s">
        <v>19</v>
      </c>
    </row>
    <row r="141" spans="1:72" ht="27.75" customHeight="1" x14ac:dyDescent="0.2">
      <c r="A141" s="317"/>
      <c r="B141" s="40" t="s">
        <v>188</v>
      </c>
      <c r="C141" s="80"/>
      <c r="D141" s="39"/>
      <c r="E141" s="205" t="s">
        <v>19</v>
      </c>
      <c r="F141" s="205"/>
      <c r="G141" s="71"/>
      <c r="H141" s="205" t="s">
        <v>19</v>
      </c>
      <c r="I141" s="205" t="s">
        <v>19</v>
      </c>
      <c r="J141" s="205"/>
      <c r="K141" s="71"/>
      <c r="L141" s="71" t="s">
        <v>19</v>
      </c>
      <c r="M141" s="203">
        <v>605012.42000000004</v>
      </c>
      <c r="N141" s="54"/>
      <c r="O141" s="217"/>
      <c r="P141" s="224">
        <f>M141+N141-O141</f>
        <v>605012.42000000004</v>
      </c>
    </row>
    <row r="142" spans="1:72" ht="27.75" customHeight="1" x14ac:dyDescent="0.2">
      <c r="A142" s="317"/>
      <c r="B142" s="40" t="s">
        <v>189</v>
      </c>
      <c r="C142" s="80"/>
      <c r="D142" s="39"/>
      <c r="E142" s="205" t="s">
        <v>19</v>
      </c>
      <c r="F142" s="205"/>
      <c r="G142" s="71"/>
      <c r="H142" s="205" t="s">
        <v>19</v>
      </c>
      <c r="I142" s="205" t="s">
        <v>19</v>
      </c>
      <c r="J142" s="205"/>
      <c r="K142" s="71"/>
      <c r="L142" s="71" t="s">
        <v>19</v>
      </c>
      <c r="M142" s="203">
        <v>18964.060000000001</v>
      </c>
      <c r="N142" s="54"/>
      <c r="O142" s="217"/>
      <c r="P142" s="224">
        <f>M142+N142-O142</f>
        <v>18964.060000000001</v>
      </c>
    </row>
    <row r="143" spans="1:72" ht="27.75" customHeight="1" x14ac:dyDescent="0.2">
      <c r="A143" s="317"/>
      <c r="B143" s="40" t="s">
        <v>190</v>
      </c>
      <c r="C143" s="80"/>
      <c r="D143" s="39"/>
      <c r="E143" s="205" t="s">
        <v>19</v>
      </c>
      <c r="F143" s="205"/>
      <c r="G143" s="71"/>
      <c r="H143" s="205" t="s">
        <v>19</v>
      </c>
      <c r="I143" s="205" t="s">
        <v>19</v>
      </c>
      <c r="J143" s="205"/>
      <c r="K143" s="71"/>
      <c r="L143" s="71" t="s">
        <v>19</v>
      </c>
      <c r="M143" s="203">
        <v>13283.49</v>
      </c>
      <c r="N143" s="54"/>
      <c r="O143" s="217"/>
      <c r="P143" s="224">
        <f>M143+N143-O143</f>
        <v>13283.49</v>
      </c>
    </row>
    <row r="144" spans="1:72" s="22" customFormat="1" ht="27.75" customHeight="1" x14ac:dyDescent="0.2">
      <c r="A144" s="23" t="s">
        <v>191</v>
      </c>
      <c r="B144" s="24" t="s">
        <v>192</v>
      </c>
      <c r="C144" s="25" t="s">
        <v>14</v>
      </c>
      <c r="D144" s="26" t="s">
        <v>18</v>
      </c>
      <c r="E144" s="28">
        <v>1.9086000000000001</v>
      </c>
      <c r="F144" s="28"/>
      <c r="G144" s="28">
        <v>0.38</v>
      </c>
      <c r="H144" s="29">
        <f>E144+F144-G144</f>
        <v>1.5286</v>
      </c>
      <c r="I144" s="20">
        <v>1111.24</v>
      </c>
      <c r="J144" s="20"/>
      <c r="K144" s="20">
        <v>200</v>
      </c>
      <c r="L144" s="30">
        <f>I144+J144-K144</f>
        <v>911.24</v>
      </c>
      <c r="M144" s="50">
        <v>0</v>
      </c>
      <c r="N144" s="50">
        <v>0</v>
      </c>
      <c r="O144" s="218">
        <v>0</v>
      </c>
      <c r="P144" s="225">
        <v>0</v>
      </c>
      <c r="Q144" s="7"/>
      <c r="R144" s="7"/>
      <c r="S144" s="8"/>
      <c r="T144" s="8"/>
      <c r="U144" s="8"/>
      <c r="V144" s="8"/>
      <c r="W144" s="8"/>
      <c r="X144" s="8"/>
      <c r="Y144" s="8"/>
      <c r="Z144" s="8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</row>
    <row r="145" spans="1:72" s="22" customFormat="1" ht="27.75" customHeight="1" x14ac:dyDescent="0.2">
      <c r="A145" s="23" t="s">
        <v>193</v>
      </c>
      <c r="B145" s="24" t="s">
        <v>194</v>
      </c>
      <c r="C145" s="25" t="s">
        <v>14</v>
      </c>
      <c r="D145" s="26" t="s">
        <v>18</v>
      </c>
      <c r="E145" s="28">
        <v>4.1399999999999997</v>
      </c>
      <c r="F145" s="28"/>
      <c r="G145" s="28"/>
      <c r="H145" s="29">
        <f>E145+F145-G145</f>
        <v>4.1399999999999997</v>
      </c>
      <c r="I145" s="20">
        <v>2166</v>
      </c>
      <c r="J145" s="20"/>
      <c r="K145" s="20"/>
      <c r="L145" s="30">
        <f>I145+J145-K145</f>
        <v>2166</v>
      </c>
      <c r="M145" s="50">
        <v>0</v>
      </c>
      <c r="N145" s="50">
        <v>0</v>
      </c>
      <c r="O145" s="218">
        <v>0</v>
      </c>
      <c r="P145" s="225">
        <v>0</v>
      </c>
      <c r="Q145" s="7"/>
      <c r="R145" s="7"/>
      <c r="S145" s="8"/>
      <c r="T145" s="8"/>
      <c r="U145" s="8"/>
      <c r="V145" s="8"/>
      <c r="W145" s="8"/>
      <c r="X145" s="8"/>
      <c r="Y145" s="8"/>
      <c r="Z145" s="8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</row>
    <row r="146" spans="1:72" s="22" customFormat="1" ht="27.75" customHeight="1" x14ac:dyDescent="0.2">
      <c r="A146" s="23" t="s">
        <v>195</v>
      </c>
      <c r="B146" s="24" t="s">
        <v>196</v>
      </c>
      <c r="C146" s="25" t="s">
        <v>14</v>
      </c>
      <c r="D146" s="26" t="s">
        <v>18</v>
      </c>
      <c r="E146" s="28">
        <v>0.56999999999999995</v>
      </c>
      <c r="F146" s="28"/>
      <c r="G146" s="28"/>
      <c r="H146" s="29">
        <f>E146+F146-G146</f>
        <v>0.56999999999999995</v>
      </c>
      <c r="I146" s="20">
        <v>129</v>
      </c>
      <c r="J146" s="20"/>
      <c r="K146" s="20"/>
      <c r="L146" s="30">
        <f>I146+J146-K146</f>
        <v>129</v>
      </c>
      <c r="M146" s="50">
        <v>0</v>
      </c>
      <c r="N146" s="50">
        <v>0</v>
      </c>
      <c r="O146" s="218">
        <v>0</v>
      </c>
      <c r="P146" s="225">
        <v>0</v>
      </c>
      <c r="Q146" s="7"/>
      <c r="R146" s="7"/>
      <c r="S146" s="8"/>
      <c r="T146" s="8"/>
      <c r="U146" s="8"/>
      <c r="V146" s="8"/>
      <c r="W146" s="8"/>
      <c r="X146" s="8"/>
      <c r="Y146" s="8"/>
      <c r="Z146" s="8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</row>
    <row r="147" spans="1:72" s="22" customFormat="1" ht="27.75" customHeight="1" x14ac:dyDescent="0.2">
      <c r="A147" s="81" t="s">
        <v>197</v>
      </c>
      <c r="B147" s="82" t="s">
        <v>198</v>
      </c>
      <c r="C147" s="83" t="s">
        <v>14</v>
      </c>
      <c r="D147" s="84" t="s">
        <v>18</v>
      </c>
      <c r="E147" s="85">
        <v>1.0989</v>
      </c>
      <c r="F147" s="85"/>
      <c r="G147" s="85"/>
      <c r="H147" s="86">
        <f>E147+F147-G147</f>
        <v>1.0989</v>
      </c>
      <c r="I147" s="87">
        <v>9910.2000000000007</v>
      </c>
      <c r="J147" s="87"/>
      <c r="K147" s="87"/>
      <c r="L147" s="88">
        <f>I147+J147-K147</f>
        <v>9910.2000000000007</v>
      </c>
      <c r="M147" s="50">
        <v>0</v>
      </c>
      <c r="N147" s="50">
        <v>0</v>
      </c>
      <c r="O147" s="218">
        <v>0</v>
      </c>
      <c r="P147" s="225">
        <v>0</v>
      </c>
      <c r="Q147" s="7"/>
      <c r="R147" s="7"/>
      <c r="S147" s="8"/>
      <c r="T147" s="8"/>
      <c r="U147" s="8"/>
      <c r="V147" s="8"/>
      <c r="W147" s="8"/>
      <c r="X147" s="8"/>
      <c r="Y147" s="8"/>
      <c r="Z147" s="8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</row>
    <row r="148" spans="1:72" s="95" customFormat="1" ht="42" customHeight="1" x14ac:dyDescent="0.2">
      <c r="A148" s="328" t="s">
        <v>199</v>
      </c>
      <c r="B148" s="328"/>
      <c r="C148" s="328"/>
      <c r="D148" s="328"/>
      <c r="E148" s="89">
        <v>209.5445</v>
      </c>
      <c r="F148" s="89">
        <f>F8+F9+F29+F43+F48+F49+F58+F59+F65+F88+F97+F100+F109+F115+F132+F139+F144+F145+F146+F147</f>
        <v>0.32579999999999998</v>
      </c>
      <c r="G148" s="89">
        <f>G8+G9+G29+G43+G48+G49+G58+G59+G65+G88+G97+G100+G109+G115+G132+G139+G144+G145+G156+G147</f>
        <v>3.5643999999999996</v>
      </c>
      <c r="H148" s="89">
        <f>H8+H9+H29+H43+H48+H49+H58+H65+H88+H97+H100+H109+H115+H132+H139+H144+H145+H146+H147+H59</f>
        <v>206.30589999999998</v>
      </c>
      <c r="I148" s="90">
        <v>2784052.3000000007</v>
      </c>
      <c r="J148" s="90">
        <f>J8+J9+J29+J43+J48+J49+J58+J59+J65+J88+J97+J100+J109+J115+J132+J139+J144+J145+J146+J147</f>
        <v>11670</v>
      </c>
      <c r="K148" s="90">
        <f>K8+K9+K29+K43+K48+K53325+K58+K59+K65+K88+K97+K100+K109+K115+K132+K139+K144+K145+K146+K147</f>
        <v>125000.2</v>
      </c>
      <c r="L148" s="91">
        <f>L8+L9+L29+L43+L48+L49+L58+L65+L88+L97+L100+L109+L115+L132+L139+L144+L145+L146+L147+L59</f>
        <v>2670722.1000000006</v>
      </c>
      <c r="M148" s="90">
        <f>M147+M146+M145+M144+M139+M132+M115+M109+M100+M97+M88+M65+M59+M58+M49+M48+M43+M29+M9+M8</f>
        <v>11054446.82</v>
      </c>
      <c r="N148" s="90">
        <f>N147+N146+N145+N144+N139+N132+N115+N109+N100+N97+N88+N65+N59+N58+N49+N48+N43+N29+N9+N8</f>
        <v>0</v>
      </c>
      <c r="O148" s="90">
        <f>O147+O146+O145+O144+O139+O132+O115+O109+O100+O97+O88+O65+O59+O58+O49+O48+O43+O29+O9+O8</f>
        <v>671904.34000000008</v>
      </c>
      <c r="P148" s="90">
        <f>P147+P146+P145+P144+P139+P132+P115+P109+P100+P97+P88+P65+P59+P58+P49+P48+P43+P29+P9+P8</f>
        <v>10382542.48</v>
      </c>
      <c r="Q148" s="92"/>
      <c r="R148" s="92"/>
      <c r="S148" s="93"/>
      <c r="T148" s="93"/>
      <c r="U148" s="93"/>
      <c r="V148" s="93"/>
      <c r="W148" s="93"/>
      <c r="X148" s="93"/>
      <c r="Y148" s="93"/>
      <c r="Z148" s="93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  <c r="BT148" s="94"/>
    </row>
    <row r="149" spans="1:72" ht="27.75" customHeight="1" x14ac:dyDescent="0.2">
      <c r="E149" s="98"/>
      <c r="F149" s="98"/>
      <c r="G149" s="98"/>
      <c r="H149" s="98"/>
    </row>
    <row r="151" spans="1:72" ht="27.75" customHeight="1" x14ac:dyDescent="0.2">
      <c r="E151" s="100"/>
      <c r="F151" s="100"/>
      <c r="G151" s="100"/>
      <c r="H151" s="100"/>
      <c r="Q151" s="99"/>
    </row>
    <row r="152" spans="1:72" ht="27.75" customHeight="1" x14ac:dyDescent="0.2">
      <c r="Q152" s="99"/>
    </row>
    <row r="153" spans="1:72" ht="27.75" customHeight="1" x14ac:dyDescent="0.2">
      <c r="Q153" s="99"/>
    </row>
  </sheetData>
  <mergeCells count="144">
    <mergeCell ref="A1:P1"/>
    <mergeCell ref="B2:P2"/>
    <mergeCell ref="B3:P3"/>
    <mergeCell ref="B4:P4"/>
    <mergeCell ref="A5:A7"/>
    <mergeCell ref="B5:B7"/>
    <mergeCell ref="C5:C7"/>
    <mergeCell ref="D5:D7"/>
    <mergeCell ref="E5:H5"/>
    <mergeCell ref="I5:L5"/>
    <mergeCell ref="M5:P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M11:M14"/>
    <mergeCell ref="N11:N14"/>
    <mergeCell ref="O11:O14"/>
    <mergeCell ref="P11:P14"/>
    <mergeCell ref="L18:L21"/>
    <mergeCell ref="M18:M21"/>
    <mergeCell ref="N18:N21"/>
    <mergeCell ref="O18:O21"/>
    <mergeCell ref="P18:P21"/>
    <mergeCell ref="L11:L14"/>
    <mergeCell ref="A30:A40"/>
    <mergeCell ref="D31:D32"/>
    <mergeCell ref="D40:D41"/>
    <mergeCell ref="A10:A24"/>
    <mergeCell ref="B18:B21"/>
    <mergeCell ref="E18:E21"/>
    <mergeCell ref="F18:F21"/>
    <mergeCell ref="G18:G21"/>
    <mergeCell ref="H18:H21"/>
    <mergeCell ref="I18:I21"/>
    <mergeCell ref="J18:J21"/>
    <mergeCell ref="K18:K21"/>
    <mergeCell ref="B11:B14"/>
    <mergeCell ref="E11:E14"/>
    <mergeCell ref="F11:F14"/>
    <mergeCell ref="G11:G14"/>
    <mergeCell ref="H11:H14"/>
    <mergeCell ref="I11:I14"/>
    <mergeCell ref="J11:J14"/>
    <mergeCell ref="K11:K14"/>
    <mergeCell ref="O89:O90"/>
    <mergeCell ref="P89:P90"/>
    <mergeCell ref="M92:M95"/>
    <mergeCell ref="N92:N95"/>
    <mergeCell ref="O92:O95"/>
    <mergeCell ref="P92:P95"/>
    <mergeCell ref="A44:A47"/>
    <mergeCell ref="A50:A56"/>
    <mergeCell ref="B53:B55"/>
    <mergeCell ref="A60:A64"/>
    <mergeCell ref="A66:A87"/>
    <mergeCell ref="B81:B82"/>
    <mergeCell ref="O81:O82"/>
    <mergeCell ref="P81:P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E92:E95"/>
    <mergeCell ref="F92:F95"/>
    <mergeCell ref="G92:G95"/>
    <mergeCell ref="I89:I90"/>
    <mergeCell ref="J89:J90"/>
    <mergeCell ref="K89:K90"/>
    <mergeCell ref="L89:L90"/>
    <mergeCell ref="M89:M90"/>
    <mergeCell ref="N89:N90"/>
    <mergeCell ref="P123:P125"/>
    <mergeCell ref="H92:H95"/>
    <mergeCell ref="I92:I95"/>
    <mergeCell ref="J92:J95"/>
    <mergeCell ref="K92:K95"/>
    <mergeCell ref="L92:L95"/>
    <mergeCell ref="G89:G90"/>
    <mergeCell ref="H89:H90"/>
    <mergeCell ref="A101:A108"/>
    <mergeCell ref="B101:B103"/>
    <mergeCell ref="E101:E103"/>
    <mergeCell ref="F101:F103"/>
    <mergeCell ref="G101:G103"/>
    <mergeCell ref="H101:H103"/>
    <mergeCell ref="I101:I103"/>
    <mergeCell ref="J101:J103"/>
    <mergeCell ref="K101:K103"/>
    <mergeCell ref="L101:L103"/>
    <mergeCell ref="A98:A99"/>
    <mergeCell ref="A89:A96"/>
    <mergeCell ref="B89:B90"/>
    <mergeCell ref="E89:E90"/>
    <mergeCell ref="F89:F90"/>
    <mergeCell ref="B92:B95"/>
    <mergeCell ref="A148:D148"/>
    <mergeCell ref="M123:M125"/>
    <mergeCell ref="M101:M103"/>
    <mergeCell ref="N101:N103"/>
    <mergeCell ref="O101:O103"/>
    <mergeCell ref="P101:P103"/>
    <mergeCell ref="A110:A113"/>
    <mergeCell ref="A116:A130"/>
    <mergeCell ref="B119:B122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B123:B125"/>
    <mergeCell ref="E123:E125"/>
    <mergeCell ref="F123:F125"/>
    <mergeCell ref="N123:N125"/>
    <mergeCell ref="O123:O125"/>
    <mergeCell ref="A133:A138"/>
    <mergeCell ref="A140:A143"/>
    <mergeCell ref="H123:H125"/>
    <mergeCell ref="I123:I125"/>
    <mergeCell ref="J123:J125"/>
    <mergeCell ref="K123:K125"/>
    <mergeCell ref="L123:L125"/>
    <mergeCell ref="G123:G125"/>
  </mergeCells>
  <pageMargins left="0.4" right="0.17007874015748034" top="0.96377952755905516" bottom="0.74370078740157486" header="0.57007874015748028" footer="0.35000000000000003"/>
  <pageSetup paperSize="9" scale="57" fitToWidth="0" fitToHeight="0" orientation="landscape" r:id="rId1"/>
  <headerFooter alignWithMargins="0"/>
  <rowBreaks count="4" manualBreakCount="4">
    <brk id="28" max="15" man="1"/>
    <brk id="57" max="15" man="1"/>
    <brk id="87" max="15" man="1"/>
    <brk id="11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94"/>
  <sheetViews>
    <sheetView topLeftCell="A182" zoomScaleNormal="100" workbookViewId="0">
      <selection activeCell="F191" sqref="F191:H191"/>
    </sheetView>
  </sheetViews>
  <sheetFormatPr defaultColWidth="8.5" defaultRowHeight="31.5" customHeight="1" x14ac:dyDescent="0.2"/>
  <cols>
    <col min="1" max="1" width="4.625" style="131" customWidth="1"/>
    <col min="2" max="2" width="34.25" style="125" customWidth="1"/>
    <col min="3" max="3" width="15.25" style="132" customWidth="1"/>
    <col min="4" max="4" width="9.5" style="132" customWidth="1"/>
    <col min="5" max="5" width="15.5" style="132" customWidth="1"/>
    <col min="6" max="6" width="13.875" style="132" customWidth="1"/>
    <col min="7" max="7" width="12.5" style="123" customWidth="1"/>
    <col min="8" max="8" width="15.75" style="123" customWidth="1"/>
    <col min="9" max="9" width="8.5" style="123" customWidth="1"/>
    <col min="10" max="10" width="8.5" style="124" customWidth="1"/>
    <col min="11" max="11" width="14.5" style="133" customWidth="1"/>
    <col min="12" max="12" width="15.75" style="124" customWidth="1"/>
    <col min="13" max="13" width="13.625" style="124" customWidth="1"/>
    <col min="14" max="57" width="8.5" style="124" customWidth="1"/>
    <col min="58" max="16384" width="8.5" style="125"/>
  </cols>
  <sheetData>
    <row r="1" spans="1:65" s="104" customFormat="1" ht="45.75" customHeight="1" x14ac:dyDescent="0.2">
      <c r="A1" s="101"/>
      <c r="B1" s="455" t="s">
        <v>324</v>
      </c>
      <c r="C1" s="455"/>
      <c r="D1" s="455"/>
      <c r="E1" s="455"/>
      <c r="F1" s="455"/>
      <c r="G1" s="455"/>
      <c r="H1" s="455"/>
      <c r="I1" s="102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</row>
    <row r="2" spans="1:65" s="108" customFormat="1" ht="19.5" customHeight="1" x14ac:dyDescent="0.2">
      <c r="A2" s="456" t="s">
        <v>200</v>
      </c>
      <c r="B2" s="457" t="s">
        <v>201</v>
      </c>
      <c r="C2" s="458"/>
      <c r="D2" s="459"/>
      <c r="E2" s="449" t="s">
        <v>202</v>
      </c>
      <c r="F2" s="449"/>
      <c r="G2" s="449"/>
      <c r="H2" s="449"/>
      <c r="I2" s="105"/>
      <c r="J2" s="105"/>
      <c r="K2" s="106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</row>
    <row r="3" spans="1:65" s="108" customFormat="1" ht="12" customHeight="1" x14ac:dyDescent="0.2">
      <c r="A3" s="456"/>
      <c r="B3" s="460"/>
      <c r="C3" s="461"/>
      <c r="D3" s="462"/>
      <c r="E3" s="449" t="s">
        <v>8</v>
      </c>
      <c r="F3" s="449" t="s">
        <v>9</v>
      </c>
      <c r="G3" s="360" t="s">
        <v>10</v>
      </c>
      <c r="H3" s="449" t="s">
        <v>11</v>
      </c>
      <c r="I3" s="105"/>
      <c r="J3" s="105"/>
      <c r="K3" s="106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</row>
    <row r="4" spans="1:65" s="108" customFormat="1" ht="29.25" customHeight="1" x14ac:dyDescent="0.2">
      <c r="A4" s="456"/>
      <c r="B4" s="463"/>
      <c r="C4" s="464"/>
      <c r="D4" s="465"/>
      <c r="E4" s="449"/>
      <c r="F4" s="449"/>
      <c r="G4" s="360"/>
      <c r="H4" s="449"/>
      <c r="I4" s="105"/>
      <c r="J4" s="105"/>
      <c r="K4" s="106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</row>
    <row r="5" spans="1:65" s="108" customFormat="1" ht="29.25" customHeight="1" x14ac:dyDescent="0.2">
      <c r="A5" s="109">
        <v>1</v>
      </c>
      <c r="B5" s="450" t="s">
        <v>203</v>
      </c>
      <c r="C5" s="451"/>
      <c r="D5" s="452"/>
      <c r="E5" s="110">
        <f>E6</f>
        <v>286497</v>
      </c>
      <c r="F5" s="110">
        <f t="shared" ref="F5:H5" si="0">F6</f>
        <v>0</v>
      </c>
      <c r="G5" s="110">
        <f t="shared" si="0"/>
        <v>0</v>
      </c>
      <c r="H5" s="110">
        <f t="shared" si="0"/>
        <v>286497</v>
      </c>
      <c r="I5" s="105"/>
      <c r="J5" s="105"/>
      <c r="K5" s="106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</row>
    <row r="6" spans="1:65" s="108" customFormat="1" ht="46.7" customHeight="1" x14ac:dyDescent="0.2">
      <c r="A6" s="197"/>
      <c r="B6" s="367" t="s">
        <v>204</v>
      </c>
      <c r="C6" s="368"/>
      <c r="D6" s="369"/>
      <c r="E6" s="111">
        <v>286497</v>
      </c>
      <c r="F6" s="111"/>
      <c r="G6" s="111"/>
      <c r="H6" s="111">
        <f>E6+F6-G6</f>
        <v>286497</v>
      </c>
      <c r="I6" s="105"/>
      <c r="J6" s="105"/>
      <c r="K6" s="106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</row>
    <row r="7" spans="1:65" s="115" customFormat="1" ht="30.75" customHeight="1" x14ac:dyDescent="0.2">
      <c r="A7" s="109">
        <v>2</v>
      </c>
      <c r="B7" s="450" t="s">
        <v>205</v>
      </c>
      <c r="C7" s="451"/>
      <c r="D7" s="452"/>
      <c r="E7" s="110">
        <f>SUM(E8:E36)</f>
        <v>24767581.690000005</v>
      </c>
      <c r="F7" s="110">
        <f>SUM(F8:F36)</f>
        <v>1023380.47</v>
      </c>
      <c r="G7" s="110">
        <f t="shared" ref="G7" si="1">SUM(G8:G36)</f>
        <v>0</v>
      </c>
      <c r="H7" s="110">
        <f>SUM(H8:H36)</f>
        <v>25790962.16</v>
      </c>
      <c r="I7" s="92"/>
      <c r="J7" s="92"/>
      <c r="K7" s="112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</row>
    <row r="8" spans="1:65" s="117" customFormat="1" ht="30.75" customHeight="1" x14ac:dyDescent="0.2">
      <c r="A8" s="116"/>
      <c r="B8" s="367" t="s">
        <v>262</v>
      </c>
      <c r="C8" s="368"/>
      <c r="D8" s="369"/>
      <c r="E8" s="111">
        <v>256579.46</v>
      </c>
      <c r="F8" s="111"/>
      <c r="G8" s="111"/>
      <c r="H8" s="111">
        <f t="shared" ref="H8:H60" si="2">E8+F8-G8</f>
        <v>256579.46</v>
      </c>
      <c r="I8" s="92"/>
      <c r="J8" s="92"/>
      <c r="K8" s="112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</row>
    <row r="9" spans="1:65" s="117" customFormat="1" ht="30.75" customHeight="1" x14ac:dyDescent="0.2">
      <c r="A9" s="118"/>
      <c r="B9" s="367" t="s">
        <v>343</v>
      </c>
      <c r="C9" s="368"/>
      <c r="D9" s="369"/>
      <c r="E9" s="111">
        <v>13989414.600000001</v>
      </c>
      <c r="F9" s="111">
        <f>77536.78+157685.5+141057.55</f>
        <v>376279.82999999996</v>
      </c>
      <c r="G9" s="111"/>
      <c r="H9" s="111">
        <f t="shared" si="2"/>
        <v>14365694.430000002</v>
      </c>
      <c r="I9" s="92"/>
      <c r="J9" s="92"/>
      <c r="K9" s="112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</row>
    <row r="10" spans="1:65" s="117" customFormat="1" ht="30.75" customHeight="1" x14ac:dyDescent="0.2">
      <c r="A10" s="316"/>
      <c r="B10" s="367" t="s">
        <v>316</v>
      </c>
      <c r="C10" s="368"/>
      <c r="D10" s="369"/>
      <c r="E10" s="111">
        <v>635562.04</v>
      </c>
      <c r="F10" s="111"/>
      <c r="G10" s="111"/>
      <c r="H10" s="111">
        <f t="shared" si="2"/>
        <v>635562.04</v>
      </c>
      <c r="I10" s="92"/>
      <c r="J10" s="92"/>
      <c r="K10" s="112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</row>
    <row r="11" spans="1:65" s="117" customFormat="1" ht="30.75" customHeight="1" x14ac:dyDescent="0.2">
      <c r="A11" s="316"/>
      <c r="B11" s="367" t="s">
        <v>345</v>
      </c>
      <c r="C11" s="368"/>
      <c r="D11" s="369"/>
      <c r="E11" s="111">
        <v>261971.18000000002</v>
      </c>
      <c r="F11" s="111">
        <f>242010.7+14637+37761</f>
        <v>294408.7</v>
      </c>
      <c r="G11" s="111"/>
      <c r="H11" s="111">
        <f t="shared" si="2"/>
        <v>556379.88</v>
      </c>
      <c r="I11" s="92"/>
      <c r="J11" s="92"/>
      <c r="K11" s="112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</row>
    <row r="12" spans="1:65" s="117" customFormat="1" ht="30.75" customHeight="1" x14ac:dyDescent="0.2">
      <c r="A12" s="118"/>
      <c r="B12" s="367" t="s">
        <v>263</v>
      </c>
      <c r="C12" s="368"/>
      <c r="D12" s="369"/>
      <c r="E12" s="111">
        <v>183837.2</v>
      </c>
      <c r="F12" s="111"/>
      <c r="G12" s="111"/>
      <c r="H12" s="111">
        <f t="shared" si="2"/>
        <v>183837.2</v>
      </c>
      <c r="I12" s="92"/>
      <c r="J12" s="92"/>
      <c r="K12" s="112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</row>
    <row r="13" spans="1:65" s="117" customFormat="1" ht="30.75" customHeight="1" x14ac:dyDescent="0.2">
      <c r="A13" s="118"/>
      <c r="B13" s="367" t="s">
        <v>264</v>
      </c>
      <c r="C13" s="368"/>
      <c r="D13" s="369"/>
      <c r="E13" s="111">
        <v>874220.83</v>
      </c>
      <c r="F13" s="111"/>
      <c r="G13" s="111"/>
      <c r="H13" s="111">
        <f t="shared" si="2"/>
        <v>874220.83</v>
      </c>
      <c r="I13" s="92"/>
      <c r="J13" s="92"/>
      <c r="K13" s="112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</row>
    <row r="14" spans="1:65" s="117" customFormat="1" ht="30.75" customHeight="1" x14ac:dyDescent="0.2">
      <c r="A14" s="118"/>
      <c r="B14" s="367" t="s">
        <v>265</v>
      </c>
      <c r="C14" s="368"/>
      <c r="D14" s="369"/>
      <c r="E14" s="111">
        <v>70478.149999999994</v>
      </c>
      <c r="F14" s="111"/>
      <c r="G14" s="111"/>
      <c r="H14" s="111">
        <f t="shared" si="2"/>
        <v>70478.149999999994</v>
      </c>
      <c r="I14" s="92"/>
      <c r="J14" s="92"/>
      <c r="K14" s="112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</row>
    <row r="15" spans="1:65" s="117" customFormat="1" ht="30.75" customHeight="1" x14ac:dyDescent="0.2">
      <c r="A15" s="118"/>
      <c r="B15" s="367" t="s">
        <v>266</v>
      </c>
      <c r="C15" s="368"/>
      <c r="D15" s="369"/>
      <c r="E15" s="111">
        <v>283464.40000000002</v>
      </c>
      <c r="F15" s="111"/>
      <c r="G15" s="111"/>
      <c r="H15" s="111">
        <f t="shared" si="2"/>
        <v>283464.40000000002</v>
      </c>
      <c r="I15" s="92"/>
      <c r="J15" s="92"/>
      <c r="K15" s="112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</row>
    <row r="16" spans="1:65" s="117" customFormat="1" ht="30.75" customHeight="1" x14ac:dyDescent="0.2">
      <c r="A16" s="118"/>
      <c r="B16" s="367" t="s">
        <v>267</v>
      </c>
      <c r="C16" s="368"/>
      <c r="D16" s="369"/>
      <c r="E16" s="111">
        <v>269970.08</v>
      </c>
      <c r="F16" s="111"/>
      <c r="G16" s="111"/>
      <c r="H16" s="111">
        <f t="shared" si="2"/>
        <v>269970.08</v>
      </c>
      <c r="I16" s="92"/>
      <c r="J16" s="92"/>
      <c r="K16" s="112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</row>
    <row r="17" spans="1:65" s="117" customFormat="1" ht="39.75" customHeight="1" x14ac:dyDescent="0.2">
      <c r="A17" s="118"/>
      <c r="B17" s="367" t="s">
        <v>344</v>
      </c>
      <c r="C17" s="368"/>
      <c r="D17" s="369"/>
      <c r="E17" s="111">
        <v>1915732.61</v>
      </c>
      <c r="F17" s="111">
        <f>173374.7+113406</f>
        <v>286780.7</v>
      </c>
      <c r="G17" s="111"/>
      <c r="H17" s="111">
        <f t="shared" si="2"/>
        <v>2202513.31</v>
      </c>
      <c r="I17" s="92"/>
      <c r="J17" s="92"/>
      <c r="K17" s="112"/>
      <c r="L17" s="113"/>
      <c r="M17" s="113"/>
      <c r="N17" s="113"/>
      <c r="O17" s="113"/>
      <c r="P17" s="113"/>
      <c r="Q17" s="113"/>
      <c r="R17" s="113"/>
      <c r="S17" s="113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</row>
    <row r="18" spans="1:65" s="117" customFormat="1" ht="30.75" customHeight="1" x14ac:dyDescent="0.2">
      <c r="A18" s="118"/>
      <c r="B18" s="367" t="s">
        <v>268</v>
      </c>
      <c r="C18" s="368"/>
      <c r="D18" s="369"/>
      <c r="E18" s="111">
        <v>36324.47</v>
      </c>
      <c r="F18" s="111"/>
      <c r="G18" s="111"/>
      <c r="H18" s="111">
        <f t="shared" si="2"/>
        <v>36324.47</v>
      </c>
      <c r="I18" s="92"/>
      <c r="J18" s="92"/>
      <c r="K18" s="112"/>
      <c r="L18" s="113"/>
      <c r="M18" s="113"/>
      <c r="N18" s="113"/>
      <c r="O18" s="113"/>
      <c r="P18" s="113"/>
      <c r="Q18" s="113"/>
      <c r="R18" s="113"/>
      <c r="S18" s="113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</row>
    <row r="19" spans="1:65" s="117" customFormat="1" ht="30.75" customHeight="1" x14ac:dyDescent="0.2">
      <c r="A19" s="118"/>
      <c r="B19" s="367" t="s">
        <v>269</v>
      </c>
      <c r="C19" s="368"/>
      <c r="D19" s="369"/>
      <c r="E19" s="119">
        <v>22157.03</v>
      </c>
      <c r="F19" s="119"/>
      <c r="G19" s="119"/>
      <c r="H19" s="111">
        <f t="shared" si="2"/>
        <v>22157.03</v>
      </c>
      <c r="I19" s="92"/>
      <c r="J19" s="92"/>
      <c r="K19" s="112"/>
      <c r="L19" s="113"/>
      <c r="M19" s="113"/>
      <c r="N19" s="113"/>
      <c r="O19" s="113"/>
      <c r="P19" s="113"/>
      <c r="Q19" s="113"/>
      <c r="R19" s="113"/>
      <c r="S19" s="113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</row>
    <row r="20" spans="1:65" s="117" customFormat="1" ht="30.75" customHeight="1" x14ac:dyDescent="0.2">
      <c r="A20" s="118"/>
      <c r="B20" s="367" t="s">
        <v>270</v>
      </c>
      <c r="C20" s="368"/>
      <c r="D20" s="369"/>
      <c r="E20" s="119">
        <v>4613.84</v>
      </c>
      <c r="F20" s="119"/>
      <c r="G20" s="119"/>
      <c r="H20" s="111">
        <f t="shared" si="2"/>
        <v>4613.84</v>
      </c>
      <c r="I20" s="92"/>
      <c r="J20" s="92"/>
      <c r="K20" s="112"/>
      <c r="L20" s="113"/>
      <c r="M20" s="113"/>
      <c r="N20" s="113"/>
      <c r="O20" s="113"/>
      <c r="P20" s="113"/>
      <c r="Q20" s="113"/>
      <c r="R20" s="113"/>
      <c r="S20" s="113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</row>
    <row r="21" spans="1:65" s="117" customFormat="1" ht="30.75" customHeight="1" x14ac:dyDescent="0.2">
      <c r="A21" s="118"/>
      <c r="B21" s="367" t="s">
        <v>271</v>
      </c>
      <c r="C21" s="368"/>
      <c r="D21" s="369"/>
      <c r="E21" s="119">
        <v>384374.27</v>
      </c>
      <c r="F21" s="119"/>
      <c r="G21" s="119"/>
      <c r="H21" s="111">
        <f t="shared" si="2"/>
        <v>384374.27</v>
      </c>
      <c r="I21" s="92"/>
      <c r="J21" s="92"/>
      <c r="K21" s="112"/>
      <c r="L21" s="113"/>
      <c r="M21" s="113"/>
      <c r="N21" s="113"/>
      <c r="O21" s="113"/>
      <c r="P21" s="113"/>
      <c r="Q21" s="113"/>
      <c r="R21" s="113"/>
      <c r="S21" s="113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</row>
    <row r="22" spans="1:65" s="117" customFormat="1" ht="30.75" customHeight="1" x14ac:dyDescent="0.2">
      <c r="A22" s="118"/>
      <c r="B22" s="367" t="s">
        <v>272</v>
      </c>
      <c r="C22" s="368"/>
      <c r="D22" s="369"/>
      <c r="E22" s="119">
        <v>124661.55</v>
      </c>
      <c r="F22" s="119"/>
      <c r="G22" s="119"/>
      <c r="H22" s="111">
        <f t="shared" si="2"/>
        <v>124661.55</v>
      </c>
      <c r="I22" s="92"/>
      <c r="J22" s="92"/>
      <c r="K22" s="112"/>
      <c r="L22" s="113"/>
      <c r="M22" s="113"/>
      <c r="N22" s="113"/>
      <c r="O22" s="113"/>
      <c r="P22" s="113"/>
      <c r="Q22" s="113"/>
      <c r="R22" s="113"/>
      <c r="S22" s="113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</row>
    <row r="23" spans="1:65" s="117" customFormat="1" ht="30.75" customHeight="1" x14ac:dyDescent="0.2">
      <c r="A23" s="118"/>
      <c r="B23" s="367" t="s">
        <v>317</v>
      </c>
      <c r="C23" s="368"/>
      <c r="D23" s="369"/>
      <c r="E23" s="119">
        <v>41991.42</v>
      </c>
      <c r="F23" s="119"/>
      <c r="G23" s="119"/>
      <c r="H23" s="111">
        <f t="shared" si="2"/>
        <v>41991.42</v>
      </c>
      <c r="I23" s="92"/>
      <c r="J23" s="92"/>
      <c r="K23" s="112"/>
      <c r="L23" s="113"/>
      <c r="M23" s="113"/>
      <c r="N23" s="113"/>
      <c r="O23" s="113"/>
      <c r="P23" s="113"/>
      <c r="Q23" s="113"/>
      <c r="R23" s="113"/>
      <c r="S23" s="113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</row>
    <row r="24" spans="1:65" s="117" customFormat="1" ht="30.75" customHeight="1" x14ac:dyDescent="0.2">
      <c r="A24" s="118"/>
      <c r="B24" s="367" t="s">
        <v>318</v>
      </c>
      <c r="C24" s="368"/>
      <c r="D24" s="369"/>
      <c r="E24" s="119">
        <v>53996.51</v>
      </c>
      <c r="F24" s="119"/>
      <c r="G24" s="119"/>
      <c r="H24" s="111">
        <f t="shared" si="2"/>
        <v>53996.51</v>
      </c>
      <c r="I24" s="92"/>
      <c r="J24" s="92"/>
      <c r="K24" s="112"/>
      <c r="L24" s="113"/>
      <c r="M24" s="113"/>
      <c r="N24" s="113"/>
      <c r="O24" s="113"/>
      <c r="P24" s="113"/>
      <c r="Q24" s="113"/>
      <c r="R24" s="113"/>
      <c r="S24" s="113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</row>
    <row r="25" spans="1:65" s="117" customFormat="1" ht="30.75" customHeight="1" x14ac:dyDescent="0.2">
      <c r="A25" s="118"/>
      <c r="B25" s="367" t="s">
        <v>273</v>
      </c>
      <c r="C25" s="368"/>
      <c r="D25" s="369"/>
      <c r="E25" s="119">
        <v>26395.26</v>
      </c>
      <c r="F25" s="119"/>
      <c r="G25" s="119"/>
      <c r="H25" s="111">
        <f t="shared" si="2"/>
        <v>26395.26</v>
      </c>
      <c r="I25" s="92"/>
      <c r="J25" s="92"/>
      <c r="K25" s="112"/>
      <c r="L25" s="113"/>
      <c r="M25" s="113"/>
      <c r="N25" s="113"/>
      <c r="O25" s="113"/>
      <c r="P25" s="113"/>
      <c r="Q25" s="113"/>
      <c r="R25" s="113"/>
      <c r="S25" s="113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</row>
    <row r="26" spans="1:65" s="117" customFormat="1" ht="53.25" customHeight="1" x14ac:dyDescent="0.2">
      <c r="A26" s="118"/>
      <c r="B26" s="367" t="s">
        <v>274</v>
      </c>
      <c r="C26" s="368"/>
      <c r="D26" s="369"/>
      <c r="E26" s="119">
        <v>723543.23</v>
      </c>
      <c r="F26" s="119"/>
      <c r="G26" s="119"/>
      <c r="H26" s="111">
        <f t="shared" si="2"/>
        <v>723543.23</v>
      </c>
      <c r="I26" s="92"/>
      <c r="J26" s="92"/>
      <c r="K26" s="112"/>
      <c r="L26" s="113"/>
      <c r="M26" s="113"/>
      <c r="N26" s="113"/>
      <c r="O26" s="113"/>
      <c r="P26" s="113"/>
      <c r="Q26" s="113"/>
      <c r="R26" s="113"/>
      <c r="S26" s="113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</row>
    <row r="27" spans="1:65" s="117" customFormat="1" ht="30.75" customHeight="1" x14ac:dyDescent="0.2">
      <c r="A27" s="118"/>
      <c r="B27" s="367" t="s">
        <v>275</v>
      </c>
      <c r="C27" s="368"/>
      <c r="D27" s="369"/>
      <c r="E27" s="119">
        <v>53851.61</v>
      </c>
      <c r="F27" s="119"/>
      <c r="G27" s="119"/>
      <c r="H27" s="120">
        <f t="shared" si="2"/>
        <v>53851.61</v>
      </c>
      <c r="I27" s="92"/>
      <c r="J27" s="92"/>
      <c r="K27" s="112"/>
      <c r="L27" s="113"/>
      <c r="M27" s="113"/>
      <c r="N27" s="113"/>
      <c r="O27" s="113"/>
      <c r="P27" s="113"/>
      <c r="Q27" s="113"/>
      <c r="R27" s="113"/>
      <c r="S27" s="113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</row>
    <row r="28" spans="1:65" s="117" customFormat="1" ht="30.75" customHeight="1" x14ac:dyDescent="0.2">
      <c r="A28" s="118"/>
      <c r="B28" s="367" t="s">
        <v>276</v>
      </c>
      <c r="C28" s="368"/>
      <c r="D28" s="369"/>
      <c r="E28" s="119">
        <v>2575.64</v>
      </c>
      <c r="F28" s="119"/>
      <c r="G28" s="119"/>
      <c r="H28" s="120">
        <f t="shared" si="2"/>
        <v>2575.64</v>
      </c>
      <c r="I28" s="92"/>
      <c r="J28" s="92"/>
      <c r="K28" s="112"/>
      <c r="L28" s="113"/>
      <c r="M28" s="113"/>
      <c r="N28" s="113"/>
      <c r="O28" s="113"/>
      <c r="P28" s="113"/>
      <c r="Q28" s="113"/>
      <c r="R28" s="113"/>
      <c r="S28" s="113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</row>
    <row r="29" spans="1:65" s="117" customFormat="1" ht="30.75" customHeight="1" x14ac:dyDescent="0.2">
      <c r="A29" s="118"/>
      <c r="B29" s="367" t="s">
        <v>277</v>
      </c>
      <c r="C29" s="368"/>
      <c r="D29" s="369"/>
      <c r="E29" s="119">
        <v>244475.68</v>
      </c>
      <c r="F29" s="119"/>
      <c r="G29" s="119"/>
      <c r="H29" s="120">
        <f t="shared" si="2"/>
        <v>244475.68</v>
      </c>
      <c r="I29" s="92"/>
      <c r="J29" s="92"/>
      <c r="K29" s="112"/>
      <c r="L29" s="113"/>
      <c r="M29" s="113"/>
      <c r="N29" s="113"/>
      <c r="O29" s="113"/>
      <c r="P29" s="113"/>
      <c r="Q29" s="113"/>
      <c r="R29" s="113"/>
      <c r="S29" s="113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</row>
    <row r="30" spans="1:65" s="117" customFormat="1" ht="30.75" customHeight="1" x14ac:dyDescent="0.2">
      <c r="A30" s="118"/>
      <c r="B30" s="364" t="s">
        <v>278</v>
      </c>
      <c r="C30" s="365"/>
      <c r="D30" s="366"/>
      <c r="E30" s="119">
        <v>154828.48000000001</v>
      </c>
      <c r="F30" s="119"/>
      <c r="G30" s="119"/>
      <c r="H30" s="120">
        <f t="shared" si="2"/>
        <v>154828.48000000001</v>
      </c>
      <c r="I30" s="92"/>
      <c r="J30" s="92"/>
      <c r="K30" s="112"/>
      <c r="L30" s="113"/>
      <c r="M30" s="113"/>
      <c r="N30" s="113"/>
      <c r="O30" s="113"/>
      <c r="P30" s="113"/>
      <c r="Q30" s="113"/>
      <c r="R30" s="113"/>
      <c r="S30" s="113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</row>
    <row r="31" spans="1:65" s="117" customFormat="1" ht="30.75" customHeight="1" x14ac:dyDescent="0.2">
      <c r="A31" s="118"/>
      <c r="B31" s="364" t="s">
        <v>319</v>
      </c>
      <c r="C31" s="365"/>
      <c r="D31" s="366"/>
      <c r="E31" s="119">
        <v>148910</v>
      </c>
      <c r="F31" s="119"/>
      <c r="G31" s="119"/>
      <c r="H31" s="120">
        <f t="shared" si="2"/>
        <v>148910</v>
      </c>
      <c r="I31" s="92"/>
      <c r="J31" s="92"/>
      <c r="K31" s="112"/>
      <c r="L31" s="113"/>
      <c r="M31" s="113"/>
      <c r="N31" s="113"/>
      <c r="O31" s="113"/>
      <c r="P31" s="113"/>
      <c r="Q31" s="113"/>
      <c r="R31" s="113"/>
      <c r="S31" s="113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</row>
    <row r="32" spans="1:65" s="117" customFormat="1" ht="30.75" customHeight="1" x14ac:dyDescent="0.2">
      <c r="A32" s="118"/>
      <c r="B32" s="364" t="s">
        <v>320</v>
      </c>
      <c r="C32" s="365"/>
      <c r="D32" s="366"/>
      <c r="E32" s="119">
        <v>141607.76</v>
      </c>
      <c r="F32" s="119"/>
      <c r="G32" s="119"/>
      <c r="H32" s="120">
        <f t="shared" si="2"/>
        <v>141607.76</v>
      </c>
      <c r="I32" s="92"/>
      <c r="J32" s="92"/>
      <c r="K32" s="112"/>
      <c r="L32" s="113"/>
      <c r="M32" s="113"/>
      <c r="N32" s="113"/>
      <c r="O32" s="113"/>
      <c r="P32" s="113"/>
      <c r="Q32" s="113"/>
      <c r="R32" s="113"/>
      <c r="S32" s="113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</row>
    <row r="33" spans="1:65" s="117" customFormat="1" ht="30.75" customHeight="1" x14ac:dyDescent="0.2">
      <c r="A33" s="118"/>
      <c r="B33" s="364" t="s">
        <v>256</v>
      </c>
      <c r="C33" s="365"/>
      <c r="D33" s="366"/>
      <c r="E33" s="119">
        <v>74520.990000000005</v>
      </c>
      <c r="F33" s="119"/>
      <c r="G33" s="119"/>
      <c r="H33" s="120">
        <f t="shared" si="2"/>
        <v>74520.990000000005</v>
      </c>
      <c r="I33" s="92"/>
      <c r="J33" s="92"/>
      <c r="K33" s="112"/>
      <c r="L33" s="113"/>
      <c r="M33" s="113"/>
      <c r="N33" s="113"/>
      <c r="O33" s="113"/>
      <c r="P33" s="113"/>
      <c r="Q33" s="113"/>
      <c r="R33" s="113"/>
      <c r="S33" s="113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</row>
    <row r="34" spans="1:65" s="117" customFormat="1" ht="30.75" customHeight="1" x14ac:dyDescent="0.2">
      <c r="A34" s="118"/>
      <c r="B34" s="364" t="s">
        <v>257</v>
      </c>
      <c r="C34" s="365"/>
      <c r="D34" s="366"/>
      <c r="E34" s="119">
        <v>47996.4</v>
      </c>
      <c r="F34" s="119"/>
      <c r="G34" s="119"/>
      <c r="H34" s="120">
        <f t="shared" si="2"/>
        <v>47996.4</v>
      </c>
      <c r="I34" s="92"/>
      <c r="J34" s="92"/>
      <c r="K34" s="112"/>
      <c r="L34" s="113"/>
      <c r="M34" s="113"/>
      <c r="N34" s="113"/>
      <c r="O34" s="113"/>
      <c r="P34" s="113"/>
      <c r="Q34" s="113"/>
      <c r="R34" s="113"/>
      <c r="S34" s="113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</row>
    <row r="35" spans="1:65" s="117" customFormat="1" ht="54.75" customHeight="1" x14ac:dyDescent="0.2">
      <c r="A35" s="118"/>
      <c r="B35" s="361" t="s">
        <v>255</v>
      </c>
      <c r="C35" s="362"/>
      <c r="D35" s="363"/>
      <c r="E35" s="285">
        <v>3739527</v>
      </c>
      <c r="F35" s="285"/>
      <c r="G35" s="285"/>
      <c r="H35" s="286">
        <f t="shared" si="2"/>
        <v>3739527</v>
      </c>
      <c r="I35" s="92"/>
      <c r="J35" s="92"/>
      <c r="K35" s="112"/>
      <c r="L35" s="113"/>
      <c r="M35" s="113"/>
      <c r="N35" s="113"/>
      <c r="O35" s="113"/>
      <c r="P35" s="113"/>
      <c r="Q35" s="113"/>
      <c r="R35" s="113"/>
      <c r="S35" s="113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</row>
    <row r="36" spans="1:65" s="117" customFormat="1" ht="33.75" customHeight="1" x14ac:dyDescent="0.2">
      <c r="A36" s="291"/>
      <c r="B36" s="409" t="s">
        <v>346</v>
      </c>
      <c r="C36" s="409"/>
      <c r="D36" s="409"/>
      <c r="E36" s="287">
        <v>0</v>
      </c>
      <c r="F36" s="287">
        <v>65911.240000000005</v>
      </c>
      <c r="G36" s="287"/>
      <c r="H36" s="288">
        <f t="shared" ref="H36" si="3">E36+F36-G36</f>
        <v>65911.240000000005</v>
      </c>
      <c r="I36" s="92"/>
      <c r="J36" s="92"/>
      <c r="K36" s="112"/>
      <c r="L36" s="113"/>
      <c r="M36" s="113"/>
      <c r="N36" s="113"/>
      <c r="O36" s="113"/>
      <c r="P36" s="113"/>
      <c r="Q36" s="113"/>
      <c r="R36" s="113"/>
      <c r="S36" s="113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</row>
    <row r="37" spans="1:65" s="115" customFormat="1" ht="30.75" customHeight="1" x14ac:dyDescent="0.2">
      <c r="A37" s="439">
        <v>3</v>
      </c>
      <c r="B37" s="442" t="s">
        <v>206</v>
      </c>
      <c r="C37" s="442"/>
      <c r="D37" s="442"/>
      <c r="E37" s="289">
        <f>SUM(E38:E40)</f>
        <v>46648.49</v>
      </c>
      <c r="F37" s="289">
        <f t="shared" ref="F37:H37" si="4">SUM(F38:F40)</f>
        <v>0</v>
      </c>
      <c r="G37" s="289">
        <f t="shared" si="4"/>
        <v>0</v>
      </c>
      <c r="H37" s="289">
        <f t="shared" si="4"/>
        <v>46648.49</v>
      </c>
      <c r="I37" s="92"/>
      <c r="J37" s="92"/>
      <c r="K37" s="112"/>
      <c r="L37" s="113"/>
      <c r="M37" s="113"/>
      <c r="N37" s="113"/>
      <c r="O37" s="113"/>
      <c r="P37" s="113"/>
      <c r="Q37" s="113"/>
      <c r="R37" s="113"/>
      <c r="S37" s="113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</row>
    <row r="38" spans="1:65" s="117" customFormat="1" ht="30.75" customHeight="1" x14ac:dyDescent="0.2">
      <c r="A38" s="440"/>
      <c r="B38" s="402" t="s">
        <v>279</v>
      </c>
      <c r="C38" s="402"/>
      <c r="D38" s="402"/>
      <c r="E38" s="288">
        <v>31326</v>
      </c>
      <c r="F38" s="288"/>
      <c r="G38" s="288"/>
      <c r="H38" s="288">
        <f t="shared" si="2"/>
        <v>31326</v>
      </c>
      <c r="I38" s="92"/>
      <c r="J38" s="92"/>
      <c r="K38" s="112"/>
      <c r="L38" s="113"/>
      <c r="M38" s="113"/>
      <c r="N38" s="113"/>
      <c r="O38" s="113"/>
      <c r="P38" s="113"/>
      <c r="Q38" s="113"/>
      <c r="R38" s="113"/>
      <c r="S38" s="113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</row>
    <row r="39" spans="1:65" s="117" customFormat="1" ht="30.75" customHeight="1" x14ac:dyDescent="0.2">
      <c r="A39" s="440"/>
      <c r="B39" s="402" t="s">
        <v>280</v>
      </c>
      <c r="C39" s="402"/>
      <c r="D39" s="402"/>
      <c r="E39" s="288">
        <v>10049</v>
      </c>
      <c r="F39" s="288"/>
      <c r="G39" s="288"/>
      <c r="H39" s="288">
        <f t="shared" si="2"/>
        <v>10049</v>
      </c>
      <c r="I39" s="92"/>
      <c r="J39" s="92"/>
      <c r="K39" s="112"/>
      <c r="L39" s="113"/>
      <c r="M39" s="113"/>
      <c r="N39" s="113"/>
      <c r="O39" s="113"/>
      <c r="P39" s="113"/>
      <c r="Q39" s="113"/>
      <c r="R39" s="113"/>
      <c r="S39" s="113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</row>
    <row r="40" spans="1:65" s="117" customFormat="1" ht="30.75" customHeight="1" x14ac:dyDescent="0.2">
      <c r="A40" s="441"/>
      <c r="B40" s="402" t="s">
        <v>281</v>
      </c>
      <c r="C40" s="402"/>
      <c r="D40" s="402"/>
      <c r="E40" s="288">
        <v>5273.49</v>
      </c>
      <c r="F40" s="288"/>
      <c r="G40" s="288"/>
      <c r="H40" s="288">
        <f t="shared" si="2"/>
        <v>5273.49</v>
      </c>
      <c r="I40" s="92"/>
      <c r="J40" s="92"/>
      <c r="K40" s="112"/>
      <c r="L40" s="113"/>
      <c r="M40" s="113"/>
      <c r="N40" s="113"/>
      <c r="O40" s="113"/>
      <c r="P40" s="113"/>
      <c r="Q40" s="113"/>
      <c r="R40" s="113"/>
      <c r="S40" s="113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</row>
    <row r="41" spans="1:65" s="115" customFormat="1" ht="30.75" customHeight="1" x14ac:dyDescent="0.2">
      <c r="A41" s="443">
        <v>4</v>
      </c>
      <c r="B41" s="446" t="s">
        <v>207</v>
      </c>
      <c r="C41" s="447"/>
      <c r="D41" s="448"/>
      <c r="E41" s="110">
        <f>SUM(E42:E45)</f>
        <v>265425.04000000004</v>
      </c>
      <c r="F41" s="110">
        <f t="shared" ref="F41:H41" si="5">SUM(F42:F45)</f>
        <v>41889.49</v>
      </c>
      <c r="G41" s="110">
        <f t="shared" si="5"/>
        <v>0</v>
      </c>
      <c r="H41" s="110">
        <f t="shared" si="5"/>
        <v>307314.52999999997</v>
      </c>
      <c r="I41" s="92"/>
      <c r="J41" s="92"/>
      <c r="K41" s="112"/>
      <c r="L41" s="113"/>
      <c r="M41" s="113"/>
      <c r="N41" s="113"/>
      <c r="O41" s="113"/>
      <c r="P41" s="113"/>
      <c r="Q41" s="113"/>
      <c r="R41" s="113"/>
      <c r="S41" s="113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</row>
    <row r="42" spans="1:65" s="117" customFormat="1" ht="30.75" customHeight="1" x14ac:dyDescent="0.2">
      <c r="A42" s="444"/>
      <c r="B42" s="367" t="s">
        <v>282</v>
      </c>
      <c r="C42" s="368"/>
      <c r="D42" s="369"/>
      <c r="E42" s="111">
        <v>6482.1</v>
      </c>
      <c r="F42" s="111"/>
      <c r="G42" s="111"/>
      <c r="H42" s="111">
        <f t="shared" si="2"/>
        <v>6482.1</v>
      </c>
      <c r="I42" s="92"/>
      <c r="J42" s="92"/>
      <c r="K42" s="112"/>
      <c r="L42" s="113"/>
      <c r="M42" s="113"/>
      <c r="N42" s="113"/>
      <c r="O42" s="113"/>
      <c r="P42" s="113"/>
      <c r="Q42" s="113"/>
      <c r="R42" s="11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</row>
    <row r="43" spans="1:65" s="117" customFormat="1" ht="30.75" customHeight="1" x14ac:dyDescent="0.2">
      <c r="A43" s="444"/>
      <c r="B43" s="367" t="s">
        <v>283</v>
      </c>
      <c r="C43" s="368"/>
      <c r="D43" s="369"/>
      <c r="E43" s="111">
        <v>242106.94</v>
      </c>
      <c r="F43" s="111">
        <v>41889.49</v>
      </c>
      <c r="G43" s="111"/>
      <c r="H43" s="111">
        <f t="shared" si="2"/>
        <v>283996.43</v>
      </c>
      <c r="I43" s="92"/>
      <c r="J43" s="92"/>
      <c r="K43" s="112"/>
      <c r="L43" s="113"/>
      <c r="M43" s="113"/>
      <c r="N43" s="113"/>
      <c r="O43" s="113"/>
      <c r="P43" s="113"/>
      <c r="Q43" s="113"/>
      <c r="R43" s="113"/>
      <c r="S43" s="113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</row>
    <row r="44" spans="1:65" s="117" customFormat="1" ht="30.75" customHeight="1" x14ac:dyDescent="0.2">
      <c r="A44" s="444"/>
      <c r="B44" s="367" t="s">
        <v>284</v>
      </c>
      <c r="C44" s="368"/>
      <c r="D44" s="369"/>
      <c r="E44" s="111">
        <v>5450</v>
      </c>
      <c r="F44" s="111"/>
      <c r="G44" s="111"/>
      <c r="H44" s="111">
        <f t="shared" si="2"/>
        <v>5450</v>
      </c>
      <c r="I44" s="92"/>
      <c r="J44" s="92"/>
      <c r="K44" s="112"/>
      <c r="L44" s="113"/>
      <c r="M44" s="113"/>
      <c r="N44" s="113"/>
      <c r="O44" s="113"/>
      <c r="P44" s="113"/>
      <c r="Q44" s="113"/>
      <c r="R44" s="113"/>
      <c r="S44" s="113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</row>
    <row r="45" spans="1:65" s="117" customFormat="1" ht="30.75" customHeight="1" x14ac:dyDescent="0.2">
      <c r="A45" s="445"/>
      <c r="B45" s="367" t="s">
        <v>285</v>
      </c>
      <c r="C45" s="368"/>
      <c r="D45" s="369"/>
      <c r="E45" s="202">
        <v>11386</v>
      </c>
      <c r="F45" s="111"/>
      <c r="G45" s="111"/>
      <c r="H45" s="111">
        <f t="shared" si="2"/>
        <v>11386</v>
      </c>
      <c r="I45" s="92"/>
      <c r="J45" s="92"/>
      <c r="K45" s="112"/>
      <c r="L45" s="113"/>
      <c r="M45" s="113"/>
      <c r="N45" s="113"/>
      <c r="O45" s="113"/>
      <c r="P45" s="113"/>
      <c r="Q45" s="113"/>
      <c r="R45" s="113"/>
      <c r="S45" s="113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</row>
    <row r="46" spans="1:65" s="115" customFormat="1" ht="33.75" customHeight="1" x14ac:dyDescent="0.2">
      <c r="A46" s="443">
        <v>5</v>
      </c>
      <c r="B46" s="450" t="s">
        <v>208</v>
      </c>
      <c r="C46" s="451"/>
      <c r="D46" s="452"/>
      <c r="E46" s="121">
        <f>SUM(E47:E53)</f>
        <v>71778.39</v>
      </c>
      <c r="F46" s="121">
        <f t="shared" ref="F46:H46" si="6">SUM(F47:F53)</f>
        <v>0</v>
      </c>
      <c r="G46" s="121">
        <f t="shared" si="6"/>
        <v>0</v>
      </c>
      <c r="H46" s="121">
        <f t="shared" si="6"/>
        <v>71778.39</v>
      </c>
      <c r="I46" s="92"/>
      <c r="J46" s="92"/>
      <c r="K46" s="112"/>
      <c r="L46" s="113"/>
      <c r="M46" s="113"/>
      <c r="N46" s="113"/>
      <c r="O46" s="113"/>
      <c r="P46" s="113"/>
      <c r="Q46" s="113"/>
      <c r="R46" s="113"/>
      <c r="S46" s="113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</row>
    <row r="47" spans="1:65" s="117" customFormat="1" ht="30.75" customHeight="1" x14ac:dyDescent="0.2">
      <c r="A47" s="444"/>
      <c r="B47" s="367" t="s">
        <v>286</v>
      </c>
      <c r="C47" s="368"/>
      <c r="D47" s="369"/>
      <c r="E47" s="119">
        <v>1464.17</v>
      </c>
      <c r="F47" s="119"/>
      <c r="G47" s="119"/>
      <c r="H47" s="111">
        <f t="shared" si="2"/>
        <v>1464.17</v>
      </c>
      <c r="I47" s="92"/>
      <c r="J47" s="92"/>
      <c r="K47" s="112"/>
      <c r="L47" s="113"/>
      <c r="M47" s="113"/>
      <c r="N47" s="113"/>
      <c r="O47" s="113"/>
      <c r="P47" s="113"/>
      <c r="Q47" s="113"/>
      <c r="R47" s="113"/>
      <c r="S47" s="113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</row>
    <row r="48" spans="1:65" s="117" customFormat="1" ht="30.75" customHeight="1" x14ac:dyDescent="0.2">
      <c r="A48" s="444"/>
      <c r="B48" s="367" t="s">
        <v>287</v>
      </c>
      <c r="C48" s="368"/>
      <c r="D48" s="369"/>
      <c r="E48" s="119">
        <v>7191</v>
      </c>
      <c r="F48" s="119"/>
      <c r="G48" s="119"/>
      <c r="H48" s="111">
        <f t="shared" si="2"/>
        <v>7191</v>
      </c>
      <c r="I48" s="92"/>
      <c r="J48" s="92"/>
      <c r="K48" s="112"/>
      <c r="L48" s="113"/>
      <c r="M48" s="113"/>
      <c r="N48" s="113"/>
      <c r="O48" s="113"/>
      <c r="P48" s="113"/>
      <c r="Q48" s="113"/>
      <c r="R48" s="113"/>
      <c r="S48" s="113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</row>
    <row r="49" spans="1:65" s="117" customFormat="1" ht="39.75" customHeight="1" x14ac:dyDescent="0.2">
      <c r="A49" s="444"/>
      <c r="B49" s="367" t="s">
        <v>288</v>
      </c>
      <c r="C49" s="368"/>
      <c r="D49" s="369"/>
      <c r="E49" s="119">
        <v>9904.4</v>
      </c>
      <c r="F49" s="119"/>
      <c r="G49" s="119"/>
      <c r="H49" s="111">
        <f t="shared" si="2"/>
        <v>9904.4</v>
      </c>
      <c r="I49" s="92"/>
      <c r="J49" s="92"/>
      <c r="K49" s="112"/>
      <c r="L49" s="113"/>
      <c r="M49" s="113"/>
      <c r="N49" s="113"/>
      <c r="O49" s="113"/>
      <c r="P49" s="113"/>
      <c r="Q49" s="113"/>
      <c r="R49" s="113"/>
      <c r="S49" s="113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</row>
    <row r="50" spans="1:65" s="117" customFormat="1" ht="30.75" customHeight="1" x14ac:dyDescent="0.2">
      <c r="A50" s="444"/>
      <c r="B50" s="367" t="s">
        <v>289</v>
      </c>
      <c r="C50" s="368"/>
      <c r="D50" s="369"/>
      <c r="E50" s="119">
        <v>20843.82</v>
      </c>
      <c r="F50" s="119"/>
      <c r="G50" s="119"/>
      <c r="H50" s="111">
        <f t="shared" si="2"/>
        <v>20843.82</v>
      </c>
      <c r="I50" s="92"/>
      <c r="J50" s="92"/>
      <c r="K50" s="112"/>
      <c r="L50" s="113"/>
      <c r="M50" s="113"/>
      <c r="N50" s="113"/>
      <c r="O50" s="113"/>
      <c r="P50" s="113"/>
      <c r="Q50" s="113"/>
      <c r="R50" s="113"/>
      <c r="S50" s="113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</row>
    <row r="51" spans="1:65" s="117" customFormat="1" ht="30.75" customHeight="1" x14ac:dyDescent="0.2">
      <c r="A51" s="444"/>
      <c r="B51" s="367" t="s">
        <v>290</v>
      </c>
      <c r="C51" s="368"/>
      <c r="D51" s="369"/>
      <c r="E51" s="119">
        <v>15375</v>
      </c>
      <c r="F51" s="119"/>
      <c r="G51" s="119"/>
      <c r="H51" s="111">
        <f t="shared" si="2"/>
        <v>15375</v>
      </c>
      <c r="I51" s="92"/>
      <c r="J51" s="92"/>
      <c r="K51" s="112"/>
      <c r="L51" s="113"/>
      <c r="M51" s="113"/>
      <c r="N51" s="113"/>
      <c r="O51" s="113"/>
      <c r="P51" s="113"/>
      <c r="Q51" s="113"/>
      <c r="R51" s="113"/>
      <c r="S51" s="113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</row>
    <row r="52" spans="1:65" s="117" customFormat="1" ht="30.75" customHeight="1" x14ac:dyDescent="0.2">
      <c r="A52" s="444"/>
      <c r="B52" s="367" t="s">
        <v>291</v>
      </c>
      <c r="C52" s="368"/>
      <c r="D52" s="369"/>
      <c r="E52" s="119">
        <v>7000</v>
      </c>
      <c r="F52" s="119"/>
      <c r="G52" s="119"/>
      <c r="H52" s="111">
        <f t="shared" si="2"/>
        <v>7000</v>
      </c>
      <c r="I52" s="92"/>
      <c r="J52" s="92"/>
      <c r="K52" s="112"/>
      <c r="L52" s="113"/>
      <c r="M52" s="113"/>
      <c r="N52" s="113"/>
      <c r="O52" s="113"/>
      <c r="P52" s="113"/>
      <c r="Q52" s="113"/>
      <c r="R52" s="113"/>
      <c r="S52" s="113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</row>
    <row r="53" spans="1:65" s="117" customFormat="1" ht="30.75" customHeight="1" x14ac:dyDescent="0.2">
      <c r="A53" s="445"/>
      <c r="B53" s="367" t="s">
        <v>292</v>
      </c>
      <c r="C53" s="368"/>
      <c r="D53" s="369"/>
      <c r="E53" s="119">
        <v>10000</v>
      </c>
      <c r="F53" s="119"/>
      <c r="G53" s="119"/>
      <c r="H53" s="111">
        <f t="shared" si="2"/>
        <v>10000</v>
      </c>
      <c r="I53" s="92"/>
      <c r="J53" s="92"/>
      <c r="K53" s="112"/>
      <c r="L53" s="113"/>
      <c r="M53" s="113"/>
      <c r="N53" s="113"/>
      <c r="O53" s="113"/>
      <c r="P53" s="113"/>
      <c r="Q53" s="113"/>
      <c r="R53" s="113"/>
      <c r="S53" s="113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</row>
    <row r="54" spans="1:65" s="115" customFormat="1" ht="30.75" customHeight="1" x14ac:dyDescent="0.2">
      <c r="A54" s="443">
        <v>6</v>
      </c>
      <c r="B54" s="450" t="s">
        <v>209</v>
      </c>
      <c r="C54" s="451"/>
      <c r="D54" s="452"/>
      <c r="E54" s="121">
        <f>SUM(E55:E59)</f>
        <v>43938.490000000005</v>
      </c>
      <c r="F54" s="121">
        <f t="shared" ref="F54:H54" si="7">SUM(F55:F59)</f>
        <v>0</v>
      </c>
      <c r="G54" s="121">
        <f t="shared" si="7"/>
        <v>0</v>
      </c>
      <c r="H54" s="121">
        <f t="shared" si="7"/>
        <v>43938.490000000005</v>
      </c>
      <c r="I54" s="92"/>
      <c r="J54" s="92"/>
      <c r="K54" s="112"/>
      <c r="L54" s="113"/>
      <c r="M54" s="113"/>
      <c r="N54" s="113"/>
      <c r="O54" s="113"/>
      <c r="P54" s="113"/>
      <c r="Q54" s="113"/>
      <c r="R54" s="113"/>
      <c r="S54" s="113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</row>
    <row r="55" spans="1:65" s="117" customFormat="1" ht="30.75" customHeight="1" x14ac:dyDescent="0.2">
      <c r="A55" s="444"/>
      <c r="B55" s="367" t="s">
        <v>293</v>
      </c>
      <c r="C55" s="368"/>
      <c r="D55" s="369"/>
      <c r="E55" s="119">
        <v>4470.8599999999997</v>
      </c>
      <c r="F55" s="119"/>
      <c r="G55" s="119"/>
      <c r="H55" s="111">
        <f t="shared" si="2"/>
        <v>4470.8599999999997</v>
      </c>
      <c r="I55" s="92"/>
      <c r="J55" s="92"/>
      <c r="K55" s="112"/>
      <c r="L55" s="113"/>
      <c r="M55" s="113"/>
      <c r="N55" s="113"/>
      <c r="O55" s="113"/>
      <c r="P55" s="113"/>
      <c r="Q55" s="113"/>
      <c r="R55" s="113"/>
      <c r="S55" s="113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</row>
    <row r="56" spans="1:65" s="117" customFormat="1" ht="30.75" customHeight="1" x14ac:dyDescent="0.2">
      <c r="A56" s="444"/>
      <c r="B56" s="367" t="s">
        <v>294</v>
      </c>
      <c r="C56" s="368"/>
      <c r="D56" s="369"/>
      <c r="E56" s="119">
        <v>9906.4</v>
      </c>
      <c r="F56" s="119"/>
      <c r="G56" s="119"/>
      <c r="H56" s="111">
        <f t="shared" si="2"/>
        <v>9906.4</v>
      </c>
      <c r="I56" s="92"/>
      <c r="J56" s="92"/>
      <c r="K56" s="112"/>
      <c r="L56" s="113"/>
      <c r="M56" s="113"/>
      <c r="N56" s="113"/>
      <c r="O56" s="113"/>
      <c r="P56" s="113"/>
      <c r="Q56" s="113"/>
      <c r="R56" s="113"/>
      <c r="S56" s="113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</row>
    <row r="57" spans="1:65" s="117" customFormat="1" ht="30.75" customHeight="1" x14ac:dyDescent="0.2">
      <c r="A57" s="444"/>
      <c r="B57" s="367" t="s">
        <v>295</v>
      </c>
      <c r="C57" s="368"/>
      <c r="D57" s="369"/>
      <c r="E57" s="119">
        <v>12205.1</v>
      </c>
      <c r="F57" s="119"/>
      <c r="G57" s="119"/>
      <c r="H57" s="111">
        <f t="shared" si="2"/>
        <v>12205.1</v>
      </c>
      <c r="I57" s="92"/>
      <c r="J57" s="92"/>
      <c r="K57" s="112"/>
      <c r="L57" s="113"/>
      <c r="M57" s="113"/>
      <c r="N57" s="113"/>
      <c r="O57" s="113"/>
      <c r="P57" s="113"/>
      <c r="Q57" s="113"/>
      <c r="R57" s="113"/>
      <c r="S57" s="113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</row>
    <row r="58" spans="1:65" s="117" customFormat="1" ht="30.75" customHeight="1" x14ac:dyDescent="0.2">
      <c r="A58" s="444"/>
      <c r="B58" s="367" t="s">
        <v>296</v>
      </c>
      <c r="C58" s="368"/>
      <c r="D58" s="369"/>
      <c r="E58" s="119">
        <v>4760.93</v>
      </c>
      <c r="F58" s="119"/>
      <c r="G58" s="119"/>
      <c r="H58" s="111">
        <f t="shared" si="2"/>
        <v>4760.93</v>
      </c>
      <c r="I58" s="92"/>
      <c r="J58" s="92"/>
      <c r="K58" s="112"/>
      <c r="L58" s="113"/>
      <c r="M58" s="113"/>
      <c r="N58" s="113"/>
      <c r="O58" s="113"/>
      <c r="P58" s="113"/>
      <c r="Q58" s="113"/>
      <c r="R58" s="113"/>
      <c r="S58" s="113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</row>
    <row r="59" spans="1:65" s="117" customFormat="1" ht="36" customHeight="1" x14ac:dyDescent="0.2">
      <c r="A59" s="445"/>
      <c r="B59" s="367" t="s">
        <v>297</v>
      </c>
      <c r="C59" s="368"/>
      <c r="D59" s="369"/>
      <c r="E59" s="119">
        <v>12595.2</v>
      </c>
      <c r="F59" s="119"/>
      <c r="G59" s="119"/>
      <c r="H59" s="111">
        <f t="shared" si="2"/>
        <v>12595.2</v>
      </c>
      <c r="I59" s="92"/>
      <c r="J59" s="92"/>
      <c r="K59" s="112"/>
      <c r="L59" s="113"/>
      <c r="M59" s="113"/>
      <c r="N59" s="113"/>
      <c r="O59" s="113"/>
      <c r="P59" s="113"/>
      <c r="Q59" s="113"/>
      <c r="R59" s="113"/>
      <c r="S59" s="113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</row>
    <row r="60" spans="1:65" s="115" customFormat="1" ht="30.75" customHeight="1" x14ac:dyDescent="0.2">
      <c r="A60" s="290">
        <v>7</v>
      </c>
      <c r="B60" s="450" t="s">
        <v>210</v>
      </c>
      <c r="C60" s="451"/>
      <c r="D60" s="452"/>
      <c r="E60" s="122">
        <v>1346773.67</v>
      </c>
      <c r="F60" s="122">
        <v>0</v>
      </c>
      <c r="G60" s="122">
        <v>0</v>
      </c>
      <c r="H60" s="121">
        <f t="shared" si="2"/>
        <v>1346773.67</v>
      </c>
      <c r="I60" s="92"/>
      <c r="J60" s="92"/>
      <c r="K60" s="112"/>
      <c r="L60" s="113"/>
      <c r="M60" s="113"/>
      <c r="N60" s="113"/>
      <c r="O60" s="113"/>
      <c r="P60" s="113"/>
      <c r="Q60" s="113"/>
      <c r="R60" s="113"/>
      <c r="S60" s="113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</row>
    <row r="61" spans="1:65" s="117" customFormat="1" ht="30.75" customHeight="1" x14ac:dyDescent="0.2">
      <c r="A61" s="453">
        <v>8</v>
      </c>
      <c r="B61" s="450" t="s">
        <v>211</v>
      </c>
      <c r="C61" s="451"/>
      <c r="D61" s="452"/>
      <c r="E61" s="121">
        <f>SUM(E62:E70)</f>
        <v>352747.85</v>
      </c>
      <c r="F61" s="121">
        <f t="shared" ref="F61:H61" si="8">SUM(F62:F70)</f>
        <v>0</v>
      </c>
      <c r="G61" s="121">
        <f t="shared" si="8"/>
        <v>0</v>
      </c>
      <c r="H61" s="121">
        <f t="shared" si="8"/>
        <v>352747.85</v>
      </c>
      <c r="I61" s="92"/>
      <c r="J61" s="92"/>
      <c r="K61" s="112"/>
      <c r="L61" s="113"/>
      <c r="M61" s="113"/>
      <c r="N61" s="113"/>
      <c r="O61" s="113"/>
      <c r="P61" s="113"/>
      <c r="Q61" s="113"/>
      <c r="R61" s="113"/>
      <c r="S61" s="113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</row>
    <row r="62" spans="1:65" s="117" customFormat="1" ht="30.75" customHeight="1" x14ac:dyDescent="0.2">
      <c r="A62" s="445"/>
      <c r="B62" s="367" t="s">
        <v>298</v>
      </c>
      <c r="C62" s="368"/>
      <c r="D62" s="369"/>
      <c r="E62" s="111">
        <v>39999.65</v>
      </c>
      <c r="F62" s="111"/>
      <c r="G62" s="111"/>
      <c r="H62" s="111">
        <f t="shared" ref="H62:H70" si="9">E62+F62-G62</f>
        <v>39999.65</v>
      </c>
      <c r="I62" s="92"/>
      <c r="J62" s="92"/>
      <c r="K62" s="112"/>
      <c r="L62" s="113"/>
      <c r="M62" s="113"/>
      <c r="N62" s="113"/>
      <c r="O62" s="113"/>
      <c r="P62" s="113"/>
      <c r="Q62" s="113"/>
      <c r="R62" s="113"/>
      <c r="S62" s="113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</row>
    <row r="63" spans="1:65" s="117" customFormat="1" ht="30.75" customHeight="1" x14ac:dyDescent="0.2">
      <c r="A63" s="445"/>
      <c r="B63" s="367" t="s">
        <v>299</v>
      </c>
      <c r="C63" s="368"/>
      <c r="D63" s="369"/>
      <c r="E63" s="111">
        <v>4499</v>
      </c>
      <c r="F63" s="111"/>
      <c r="G63" s="111"/>
      <c r="H63" s="111">
        <f t="shared" si="9"/>
        <v>4499</v>
      </c>
      <c r="I63" s="92"/>
      <c r="J63" s="92"/>
      <c r="K63" s="112"/>
      <c r="L63" s="113"/>
      <c r="M63" s="113"/>
      <c r="N63" s="113"/>
      <c r="O63" s="113"/>
      <c r="P63" s="113"/>
      <c r="Q63" s="113"/>
      <c r="R63" s="113"/>
      <c r="S63" s="113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</row>
    <row r="64" spans="1:65" s="117" customFormat="1" ht="30.75" customHeight="1" x14ac:dyDescent="0.2">
      <c r="A64" s="445"/>
      <c r="B64" s="367" t="s">
        <v>300</v>
      </c>
      <c r="C64" s="368"/>
      <c r="D64" s="369"/>
      <c r="E64" s="111">
        <v>73907.5</v>
      </c>
      <c r="F64" s="111"/>
      <c r="G64" s="111"/>
      <c r="H64" s="111">
        <f t="shared" si="9"/>
        <v>73907.5</v>
      </c>
      <c r="I64" s="92"/>
      <c r="J64" s="92"/>
      <c r="K64" s="112"/>
      <c r="L64" s="113"/>
      <c r="M64" s="113"/>
      <c r="N64" s="113"/>
      <c r="O64" s="113"/>
      <c r="P64" s="113"/>
      <c r="Q64" s="113"/>
      <c r="R64" s="113"/>
      <c r="S64" s="113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</row>
    <row r="65" spans="1:65" s="117" customFormat="1" ht="42" customHeight="1" x14ac:dyDescent="0.2">
      <c r="A65" s="445"/>
      <c r="B65" s="367" t="s">
        <v>301</v>
      </c>
      <c r="C65" s="368"/>
      <c r="D65" s="369"/>
      <c r="E65" s="111">
        <v>20233.64</v>
      </c>
      <c r="F65" s="111"/>
      <c r="G65" s="111"/>
      <c r="H65" s="111">
        <f t="shared" si="9"/>
        <v>20233.64</v>
      </c>
      <c r="I65" s="92"/>
      <c r="J65" s="92"/>
      <c r="K65" s="112"/>
      <c r="L65" s="113"/>
      <c r="M65" s="113"/>
      <c r="N65" s="113"/>
      <c r="O65" s="113"/>
      <c r="P65" s="113"/>
      <c r="Q65" s="113"/>
      <c r="R65" s="113"/>
      <c r="S65" s="113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</row>
    <row r="66" spans="1:65" s="117" customFormat="1" ht="30.75" customHeight="1" x14ac:dyDescent="0.2">
      <c r="A66" s="445"/>
      <c r="B66" s="367" t="s">
        <v>302</v>
      </c>
      <c r="C66" s="368"/>
      <c r="D66" s="369"/>
      <c r="E66" s="111">
        <v>25365.06</v>
      </c>
      <c r="F66" s="111"/>
      <c r="G66" s="111"/>
      <c r="H66" s="111">
        <f t="shared" si="9"/>
        <v>25365.06</v>
      </c>
      <c r="I66" s="92"/>
      <c r="J66" s="92"/>
      <c r="K66" s="112"/>
      <c r="L66" s="113"/>
      <c r="M66" s="113"/>
      <c r="N66" s="113"/>
      <c r="O66" s="113"/>
      <c r="P66" s="113"/>
      <c r="Q66" s="113"/>
      <c r="R66" s="113"/>
      <c r="S66" s="113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</row>
    <row r="67" spans="1:65" s="117" customFormat="1" ht="39" customHeight="1" x14ac:dyDescent="0.2">
      <c r="A67" s="445"/>
      <c r="B67" s="367" t="s">
        <v>303</v>
      </c>
      <c r="C67" s="368"/>
      <c r="D67" s="369"/>
      <c r="E67" s="111">
        <v>131258.22999999998</v>
      </c>
      <c r="F67" s="111"/>
      <c r="G67" s="111"/>
      <c r="H67" s="111">
        <f t="shared" si="9"/>
        <v>131258.22999999998</v>
      </c>
      <c r="I67" s="92"/>
      <c r="J67" s="92"/>
      <c r="K67" s="112"/>
      <c r="L67" s="113"/>
      <c r="M67" s="113"/>
      <c r="N67" s="113"/>
      <c r="O67" s="113"/>
      <c r="P67" s="113"/>
      <c r="Q67" s="113"/>
      <c r="R67" s="113"/>
      <c r="S67" s="113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</row>
    <row r="68" spans="1:65" ht="39" customHeight="1" x14ac:dyDescent="0.2">
      <c r="A68" s="445"/>
      <c r="B68" s="367" t="s">
        <v>304</v>
      </c>
      <c r="C68" s="368"/>
      <c r="D68" s="369"/>
      <c r="E68" s="111">
        <v>28266</v>
      </c>
      <c r="F68" s="111"/>
      <c r="G68" s="111"/>
      <c r="H68" s="111">
        <f t="shared" si="9"/>
        <v>28266</v>
      </c>
      <c r="K68" s="123"/>
    </row>
    <row r="69" spans="1:65" ht="30.75" customHeight="1" x14ac:dyDescent="0.2">
      <c r="A69" s="445"/>
      <c r="B69" s="367" t="s">
        <v>305</v>
      </c>
      <c r="C69" s="368"/>
      <c r="D69" s="369"/>
      <c r="E69" s="126">
        <v>12000</v>
      </c>
      <c r="F69" s="126"/>
      <c r="G69" s="126"/>
      <c r="H69" s="111">
        <f t="shared" si="9"/>
        <v>12000</v>
      </c>
      <c r="K69" s="123"/>
    </row>
    <row r="70" spans="1:65" ht="30.75" customHeight="1" x14ac:dyDescent="0.2">
      <c r="A70" s="444"/>
      <c r="B70" s="367" t="s">
        <v>212</v>
      </c>
      <c r="C70" s="368"/>
      <c r="D70" s="369"/>
      <c r="E70" s="126">
        <v>17218.77</v>
      </c>
      <c r="F70" s="126"/>
      <c r="G70" s="126"/>
      <c r="H70" s="111">
        <f t="shared" si="9"/>
        <v>17218.77</v>
      </c>
      <c r="K70" s="123"/>
    </row>
    <row r="71" spans="1:65" s="130" customFormat="1" ht="32.25" customHeight="1" x14ac:dyDescent="0.2">
      <c r="A71" s="467" t="s">
        <v>213</v>
      </c>
      <c r="B71" s="468"/>
      <c r="C71" s="468"/>
      <c r="D71" s="469"/>
      <c r="E71" s="90">
        <f>E5+E7+E37+E41+E46+E54+E60+E61</f>
        <v>27181390.620000005</v>
      </c>
      <c r="F71" s="90">
        <f t="shared" ref="F71:H71" si="10">F5+F7+F37+F41+F46+F54+F60+F61</f>
        <v>1065269.96</v>
      </c>
      <c r="G71" s="90">
        <f t="shared" si="10"/>
        <v>0</v>
      </c>
      <c r="H71" s="90">
        <f t="shared" si="10"/>
        <v>28246660.579999998</v>
      </c>
      <c r="I71" s="128"/>
      <c r="J71" s="129"/>
      <c r="K71" s="128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</row>
    <row r="72" spans="1:65" ht="15" customHeight="1" x14ac:dyDescent="0.2">
      <c r="G72" s="132"/>
      <c r="H72" s="132"/>
    </row>
    <row r="73" spans="1:65" s="101" customFormat="1" ht="54.75" customHeight="1" x14ac:dyDescent="0.2">
      <c r="B73" s="455" t="s">
        <v>342</v>
      </c>
      <c r="C73" s="455"/>
      <c r="D73" s="455"/>
      <c r="E73" s="455"/>
      <c r="F73" s="455"/>
      <c r="G73" s="455"/>
      <c r="H73" s="455"/>
      <c r="I73" s="134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</row>
    <row r="74" spans="1:65" s="108" customFormat="1" ht="19.5" customHeight="1" x14ac:dyDescent="0.2">
      <c r="A74" s="456" t="s">
        <v>200</v>
      </c>
      <c r="B74" s="457" t="s">
        <v>201</v>
      </c>
      <c r="C74" s="458"/>
      <c r="D74" s="459"/>
      <c r="E74" s="449" t="s">
        <v>202</v>
      </c>
      <c r="F74" s="449"/>
      <c r="G74" s="449"/>
      <c r="H74" s="449"/>
      <c r="I74" s="105"/>
      <c r="J74" s="105"/>
      <c r="K74" s="106"/>
      <c r="L74" s="105"/>
      <c r="M74" s="105"/>
      <c r="N74" s="105"/>
      <c r="O74" s="105"/>
      <c r="P74" s="105"/>
      <c r="Q74" s="105"/>
      <c r="R74" s="105"/>
      <c r="S74" s="105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</row>
    <row r="75" spans="1:65" s="108" customFormat="1" ht="19.5" customHeight="1" x14ac:dyDescent="0.2">
      <c r="A75" s="456"/>
      <c r="B75" s="460"/>
      <c r="C75" s="461"/>
      <c r="D75" s="462"/>
      <c r="E75" s="449" t="s">
        <v>8</v>
      </c>
      <c r="F75" s="449" t="s">
        <v>9</v>
      </c>
      <c r="G75" s="360" t="s">
        <v>10</v>
      </c>
      <c r="H75" s="449" t="s">
        <v>11</v>
      </c>
      <c r="I75" s="105"/>
      <c r="J75" s="105"/>
      <c r="K75" s="106"/>
      <c r="L75" s="105"/>
      <c r="M75" s="105"/>
      <c r="N75" s="105"/>
      <c r="O75" s="105"/>
      <c r="P75" s="105"/>
      <c r="Q75" s="105"/>
      <c r="R75" s="105"/>
      <c r="S75" s="105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</row>
    <row r="76" spans="1:65" s="108" customFormat="1" ht="19.5" customHeight="1" x14ac:dyDescent="0.2">
      <c r="A76" s="456"/>
      <c r="B76" s="463"/>
      <c r="C76" s="464"/>
      <c r="D76" s="465"/>
      <c r="E76" s="449"/>
      <c r="F76" s="449"/>
      <c r="G76" s="360"/>
      <c r="H76" s="449"/>
      <c r="I76" s="105"/>
      <c r="J76" s="105"/>
      <c r="K76" s="106"/>
      <c r="L76" s="105"/>
      <c r="M76" s="105"/>
      <c r="N76" s="105"/>
      <c r="O76" s="105"/>
      <c r="P76" s="105"/>
      <c r="Q76" s="105"/>
      <c r="R76" s="105"/>
      <c r="S76" s="105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</row>
    <row r="77" spans="1:65" ht="42.75" customHeight="1" x14ac:dyDescent="0.2">
      <c r="A77" s="137">
        <v>1</v>
      </c>
      <c r="B77" s="367" t="s">
        <v>214</v>
      </c>
      <c r="C77" s="368"/>
      <c r="D77" s="369"/>
      <c r="E77" s="126">
        <v>22140</v>
      </c>
      <c r="F77" s="126">
        <v>0</v>
      </c>
      <c r="G77" s="126">
        <v>0</v>
      </c>
      <c r="H77" s="126">
        <v>22140</v>
      </c>
    </row>
    <row r="78" spans="1:65" ht="38.25" customHeight="1" x14ac:dyDescent="0.2">
      <c r="A78" s="467" t="s">
        <v>213</v>
      </c>
      <c r="B78" s="468"/>
      <c r="C78" s="468"/>
      <c r="D78" s="469"/>
      <c r="E78" s="138">
        <f>E77</f>
        <v>22140</v>
      </c>
      <c r="F78" s="127">
        <f>F77</f>
        <v>0</v>
      </c>
      <c r="G78" s="127">
        <f>G77</f>
        <v>0</v>
      </c>
      <c r="H78" s="127">
        <f>E78-G78+F78</f>
        <v>22140</v>
      </c>
    </row>
    <row r="79" spans="1:65" ht="27" customHeight="1" x14ac:dyDescent="0.2"/>
    <row r="80" spans="1:65" s="142" customFormat="1" ht="85.5" customHeight="1" x14ac:dyDescent="0.2">
      <c r="A80" s="388" t="s">
        <v>325</v>
      </c>
      <c r="B80" s="388"/>
      <c r="C80" s="388"/>
      <c r="D80" s="388"/>
      <c r="E80" s="388"/>
      <c r="F80" s="388"/>
      <c r="G80" s="388"/>
      <c r="H80" s="388"/>
      <c r="I80" s="139"/>
      <c r="J80" s="140"/>
      <c r="K80" s="141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</row>
    <row r="81" spans="1:57" s="147" customFormat="1" ht="24" customHeight="1" x14ac:dyDescent="0.25">
      <c r="A81" s="143"/>
      <c r="B81" s="143"/>
      <c r="C81" s="143"/>
      <c r="D81" s="143"/>
      <c r="E81" s="143"/>
      <c r="F81" s="143"/>
      <c r="G81" s="143"/>
      <c r="H81" s="143"/>
      <c r="I81" s="144"/>
      <c r="J81" s="145"/>
      <c r="K81" s="146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</row>
    <row r="82" spans="1:57" s="154" customFormat="1" ht="34.5" customHeight="1" x14ac:dyDescent="0.2">
      <c r="A82" s="148"/>
      <c r="B82" s="149" t="s">
        <v>307</v>
      </c>
      <c r="C82" s="148"/>
      <c r="D82" s="148"/>
      <c r="E82" s="148"/>
      <c r="F82" s="148"/>
      <c r="G82" s="148"/>
      <c r="H82" s="148"/>
      <c r="I82" s="150"/>
      <c r="J82" s="150"/>
      <c r="K82" s="151"/>
      <c r="L82" s="150"/>
      <c r="M82" s="150"/>
      <c r="N82" s="150"/>
      <c r="O82" s="150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3"/>
    </row>
    <row r="83" spans="1:57" s="158" customFormat="1" ht="19.5" customHeight="1" x14ac:dyDescent="0.2">
      <c r="A83" s="456" t="s">
        <v>200</v>
      </c>
      <c r="B83" s="457" t="s">
        <v>201</v>
      </c>
      <c r="C83" s="458"/>
      <c r="D83" s="459"/>
      <c r="E83" s="449" t="s">
        <v>202</v>
      </c>
      <c r="F83" s="449"/>
      <c r="G83" s="449"/>
      <c r="H83" s="449"/>
      <c r="I83" s="155"/>
      <c r="J83" s="155"/>
      <c r="K83" s="156"/>
      <c r="L83" s="155"/>
      <c r="M83" s="155"/>
      <c r="N83" s="155"/>
      <c r="O83" s="155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29"/>
    </row>
    <row r="84" spans="1:57" s="158" customFormat="1" ht="16.5" customHeight="1" x14ac:dyDescent="0.2">
      <c r="A84" s="456"/>
      <c r="B84" s="460"/>
      <c r="C84" s="461"/>
      <c r="D84" s="462"/>
      <c r="E84" s="449" t="s">
        <v>8</v>
      </c>
      <c r="F84" s="449" t="s">
        <v>9</v>
      </c>
      <c r="G84" s="360" t="s">
        <v>10</v>
      </c>
      <c r="H84" s="449" t="s">
        <v>11</v>
      </c>
      <c r="I84" s="155"/>
      <c r="J84" s="155"/>
      <c r="K84" s="156"/>
      <c r="L84" s="155"/>
      <c r="M84" s="155"/>
      <c r="N84" s="155"/>
      <c r="O84" s="155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29"/>
    </row>
    <row r="85" spans="1:57" s="158" customFormat="1" ht="16.5" customHeight="1" x14ac:dyDescent="0.2">
      <c r="A85" s="456"/>
      <c r="B85" s="463"/>
      <c r="C85" s="464"/>
      <c r="D85" s="465"/>
      <c r="E85" s="449"/>
      <c r="F85" s="449"/>
      <c r="G85" s="360"/>
      <c r="H85" s="449"/>
      <c r="I85" s="155"/>
      <c r="J85" s="155"/>
      <c r="K85" s="156"/>
      <c r="L85" s="155"/>
      <c r="M85" s="155"/>
      <c r="N85" s="155"/>
      <c r="O85" s="155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29"/>
    </row>
    <row r="86" spans="1:57" s="163" customFormat="1" ht="25.5" customHeight="1" x14ac:dyDescent="0.2">
      <c r="A86" s="292" t="s">
        <v>12</v>
      </c>
      <c r="B86" s="373" t="s">
        <v>215</v>
      </c>
      <c r="C86" s="374"/>
      <c r="D86" s="375"/>
      <c r="E86" s="226">
        <v>7533549.5599999996</v>
      </c>
      <c r="F86" s="226">
        <v>89814.88</v>
      </c>
      <c r="G86" s="226"/>
      <c r="H86" s="226">
        <f>E86+F86-F8675</f>
        <v>7623364.4399999995</v>
      </c>
      <c r="I86" s="159"/>
      <c r="J86" s="159"/>
      <c r="K86" s="160"/>
      <c r="L86" s="159"/>
      <c r="M86" s="159"/>
      <c r="N86" s="159"/>
      <c r="O86" s="159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2"/>
    </row>
    <row r="87" spans="1:57" ht="24.95" customHeight="1" x14ac:dyDescent="0.2">
      <c r="A87" s="293"/>
      <c r="B87" s="370" t="s">
        <v>216</v>
      </c>
      <c r="C87" s="371"/>
      <c r="D87" s="372"/>
      <c r="E87" s="227">
        <v>3883726.01</v>
      </c>
      <c r="F87" s="227"/>
      <c r="G87" s="227"/>
      <c r="H87" s="227">
        <f t="shared" ref="H87:H124" si="11">E87+F87-G87</f>
        <v>3883726.01</v>
      </c>
      <c r="I87" s="164"/>
      <c r="J87" s="164"/>
      <c r="K87" s="165"/>
      <c r="L87" s="164"/>
      <c r="M87" s="164"/>
      <c r="N87" s="164"/>
      <c r="O87" s="164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</row>
    <row r="88" spans="1:57" ht="24.95" customHeight="1" x14ac:dyDescent="0.2">
      <c r="A88" s="295"/>
      <c r="B88" s="370" t="s">
        <v>216</v>
      </c>
      <c r="C88" s="371"/>
      <c r="D88" s="372"/>
      <c r="E88" s="227">
        <v>2488289.6</v>
      </c>
      <c r="F88" s="227"/>
      <c r="G88" s="227"/>
      <c r="H88" s="227">
        <f t="shared" si="11"/>
        <v>2488289.6</v>
      </c>
      <c r="I88" s="164"/>
      <c r="J88" s="164"/>
      <c r="K88" s="165"/>
      <c r="L88" s="164"/>
      <c r="M88" s="164"/>
      <c r="N88" s="164"/>
      <c r="O88" s="164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</row>
    <row r="89" spans="1:57" ht="24.95" customHeight="1" x14ac:dyDescent="0.2">
      <c r="A89" s="295"/>
      <c r="B89" s="370" t="s">
        <v>217</v>
      </c>
      <c r="C89" s="371"/>
      <c r="D89" s="372"/>
      <c r="E89" s="227">
        <v>1134710.82</v>
      </c>
      <c r="F89" s="227">
        <v>89814.88</v>
      </c>
      <c r="G89" s="227"/>
      <c r="H89" s="227">
        <f t="shared" si="11"/>
        <v>1224525.7000000002</v>
      </c>
      <c r="I89" s="164"/>
      <c r="J89" s="164"/>
      <c r="K89" s="165"/>
      <c r="L89" s="164"/>
      <c r="M89" s="164"/>
      <c r="N89" s="164"/>
      <c r="O89" s="164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</row>
    <row r="90" spans="1:57" ht="24.95" customHeight="1" x14ac:dyDescent="0.2">
      <c r="A90" s="295"/>
      <c r="B90" s="370" t="s">
        <v>218</v>
      </c>
      <c r="C90" s="371"/>
      <c r="D90" s="372"/>
      <c r="E90" s="227">
        <v>15999.13</v>
      </c>
      <c r="F90" s="227"/>
      <c r="G90" s="227"/>
      <c r="H90" s="227">
        <f t="shared" si="11"/>
        <v>15999.13</v>
      </c>
      <c r="I90" s="164"/>
      <c r="J90" s="164"/>
      <c r="K90" s="165"/>
      <c r="L90" s="164"/>
      <c r="M90" s="164"/>
      <c r="N90" s="164"/>
      <c r="O90" s="164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</row>
    <row r="91" spans="1:57" ht="24.95" customHeight="1" x14ac:dyDescent="0.2">
      <c r="A91" s="294"/>
      <c r="B91" s="370" t="s">
        <v>219</v>
      </c>
      <c r="C91" s="371"/>
      <c r="D91" s="372"/>
      <c r="E91" s="227">
        <v>10824</v>
      </c>
      <c r="F91" s="227"/>
      <c r="G91" s="227"/>
      <c r="H91" s="227">
        <f t="shared" si="11"/>
        <v>10824</v>
      </c>
      <c r="I91" s="164"/>
      <c r="J91" s="164"/>
      <c r="K91" s="165"/>
      <c r="L91" s="164"/>
      <c r="M91" s="164"/>
      <c r="N91" s="164"/>
      <c r="O91" s="164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</row>
    <row r="92" spans="1:57" s="158" customFormat="1" ht="25.5" customHeight="1" x14ac:dyDescent="0.2">
      <c r="A92" s="424" t="s">
        <v>16</v>
      </c>
      <c r="B92" s="473" t="s">
        <v>220</v>
      </c>
      <c r="C92" s="474"/>
      <c r="D92" s="475"/>
      <c r="E92" s="229">
        <v>3983042.0500000003</v>
      </c>
      <c r="F92" s="229"/>
      <c r="G92" s="229"/>
      <c r="H92" s="230">
        <f t="shared" si="11"/>
        <v>3983042.0500000003</v>
      </c>
      <c r="I92" s="155"/>
      <c r="J92" s="155"/>
      <c r="K92" s="156"/>
      <c r="L92" s="155"/>
      <c r="M92" s="155"/>
      <c r="N92" s="155"/>
      <c r="O92" s="155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29"/>
    </row>
    <row r="93" spans="1:57" ht="24.95" customHeight="1" x14ac:dyDescent="0.2">
      <c r="A93" s="424"/>
      <c r="B93" s="370" t="s">
        <v>221</v>
      </c>
      <c r="C93" s="371"/>
      <c r="D93" s="372"/>
      <c r="E93" s="227">
        <v>1345269.07</v>
      </c>
      <c r="F93" s="227"/>
      <c r="G93" s="227"/>
      <c r="H93" s="227">
        <f t="shared" si="11"/>
        <v>1345269.07</v>
      </c>
      <c r="I93" s="164"/>
      <c r="J93" s="164"/>
      <c r="K93" s="165"/>
      <c r="L93" s="164"/>
      <c r="M93" s="164"/>
      <c r="N93" s="164"/>
      <c r="O93" s="164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</row>
    <row r="94" spans="1:57" ht="24.95" customHeight="1" x14ac:dyDescent="0.2">
      <c r="A94" s="424"/>
      <c r="B94" s="370" t="s">
        <v>222</v>
      </c>
      <c r="C94" s="371"/>
      <c r="D94" s="372"/>
      <c r="E94" s="227">
        <v>1637201.13</v>
      </c>
      <c r="F94" s="227"/>
      <c r="G94" s="227"/>
      <c r="H94" s="227">
        <f t="shared" si="11"/>
        <v>1637201.13</v>
      </c>
      <c r="I94" s="164"/>
      <c r="J94" s="164"/>
      <c r="K94" s="165"/>
      <c r="L94" s="164"/>
      <c r="M94" s="164"/>
      <c r="N94" s="164"/>
      <c r="O94" s="164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</row>
    <row r="95" spans="1:57" ht="24.95" customHeight="1" x14ac:dyDescent="0.2">
      <c r="A95" s="424"/>
      <c r="B95" s="370" t="s">
        <v>223</v>
      </c>
      <c r="C95" s="371"/>
      <c r="D95" s="372"/>
      <c r="E95" s="227">
        <v>4994.3999999999996</v>
      </c>
      <c r="F95" s="227"/>
      <c r="G95" s="227"/>
      <c r="H95" s="227">
        <f t="shared" si="11"/>
        <v>4994.3999999999996</v>
      </c>
      <c r="I95" s="164"/>
      <c r="J95" s="164"/>
      <c r="K95" s="165"/>
      <c r="L95" s="164"/>
      <c r="M95" s="164"/>
      <c r="N95" s="164"/>
      <c r="O95" s="164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</row>
    <row r="96" spans="1:57" ht="24.95" customHeight="1" x14ac:dyDescent="0.2">
      <c r="A96" s="424"/>
      <c r="B96" s="370" t="s">
        <v>224</v>
      </c>
      <c r="C96" s="371"/>
      <c r="D96" s="372"/>
      <c r="E96" s="227">
        <v>60005.599999999999</v>
      </c>
      <c r="F96" s="227"/>
      <c r="G96" s="227"/>
      <c r="H96" s="227">
        <f t="shared" si="11"/>
        <v>60005.599999999999</v>
      </c>
      <c r="I96" s="164"/>
      <c r="J96" s="164"/>
      <c r="K96" s="165"/>
      <c r="L96" s="164"/>
      <c r="M96" s="164"/>
      <c r="N96" s="164"/>
      <c r="O96" s="164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</row>
    <row r="97" spans="1:57" ht="24.95" customHeight="1" x14ac:dyDescent="0.2">
      <c r="A97" s="424"/>
      <c r="B97" s="370" t="s">
        <v>225</v>
      </c>
      <c r="C97" s="371"/>
      <c r="D97" s="372"/>
      <c r="E97" s="227">
        <v>67868</v>
      </c>
      <c r="F97" s="227"/>
      <c r="G97" s="227"/>
      <c r="H97" s="227">
        <f t="shared" si="11"/>
        <v>67868</v>
      </c>
      <c r="I97" s="164"/>
      <c r="J97" s="164"/>
      <c r="K97" s="165"/>
      <c r="L97" s="164"/>
      <c r="M97" s="164"/>
      <c r="N97" s="164"/>
      <c r="O97" s="164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</row>
    <row r="98" spans="1:57" ht="24.95" customHeight="1" x14ac:dyDescent="0.2">
      <c r="A98" s="424"/>
      <c r="B98" s="370" t="s">
        <v>226</v>
      </c>
      <c r="C98" s="371"/>
      <c r="D98" s="372"/>
      <c r="E98" s="227">
        <v>9780</v>
      </c>
      <c r="F98" s="227"/>
      <c r="G98" s="227"/>
      <c r="H98" s="227">
        <f t="shared" si="11"/>
        <v>9780</v>
      </c>
      <c r="I98" s="164"/>
      <c r="J98" s="164"/>
      <c r="K98" s="165"/>
      <c r="L98" s="164"/>
      <c r="M98" s="164"/>
      <c r="N98" s="164"/>
      <c r="O98" s="164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</row>
    <row r="99" spans="1:57" ht="24.95" customHeight="1" x14ac:dyDescent="0.2">
      <c r="A99" s="424"/>
      <c r="B99" s="370" t="s">
        <v>227</v>
      </c>
      <c r="C99" s="371"/>
      <c r="D99" s="372"/>
      <c r="E99" s="227">
        <v>4211.01</v>
      </c>
      <c r="F99" s="227"/>
      <c r="G99" s="227"/>
      <c r="H99" s="227">
        <f t="shared" si="11"/>
        <v>4211.01</v>
      </c>
      <c r="I99" s="164"/>
      <c r="J99" s="164"/>
      <c r="K99" s="165"/>
      <c r="L99" s="164"/>
      <c r="M99" s="164"/>
      <c r="N99" s="164"/>
      <c r="O99" s="164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</row>
    <row r="100" spans="1:57" ht="24.95" customHeight="1" x14ac:dyDescent="0.2">
      <c r="A100" s="424"/>
      <c r="B100" s="370" t="s">
        <v>228</v>
      </c>
      <c r="C100" s="371"/>
      <c r="D100" s="372"/>
      <c r="E100" s="227">
        <v>9752.99</v>
      </c>
      <c r="F100" s="227"/>
      <c r="G100" s="227"/>
      <c r="H100" s="227">
        <f t="shared" si="11"/>
        <v>9752.99</v>
      </c>
      <c r="I100" s="164"/>
      <c r="J100" s="164"/>
      <c r="K100" s="165"/>
      <c r="L100" s="164"/>
      <c r="M100" s="164"/>
      <c r="N100" s="164"/>
      <c r="O100" s="164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</row>
    <row r="101" spans="1:57" ht="24.95" customHeight="1" x14ac:dyDescent="0.2">
      <c r="A101" s="424"/>
      <c r="B101" s="370" t="s">
        <v>229</v>
      </c>
      <c r="C101" s="371"/>
      <c r="D101" s="372"/>
      <c r="E101" s="227">
        <v>21000</v>
      </c>
      <c r="F101" s="227"/>
      <c r="G101" s="227"/>
      <c r="H101" s="227">
        <f t="shared" si="11"/>
        <v>21000</v>
      </c>
      <c r="I101" s="164"/>
      <c r="J101" s="164"/>
      <c r="K101" s="165"/>
      <c r="L101" s="164"/>
      <c r="M101" s="164"/>
      <c r="N101" s="164"/>
      <c r="O101" s="164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</row>
    <row r="102" spans="1:57" ht="24.95" customHeight="1" x14ac:dyDescent="0.2">
      <c r="A102" s="424"/>
      <c r="B102" s="370" t="s">
        <v>230</v>
      </c>
      <c r="C102" s="371"/>
      <c r="D102" s="372"/>
      <c r="E102" s="227">
        <v>6179.48</v>
      </c>
      <c r="F102" s="227"/>
      <c r="G102" s="227"/>
      <c r="H102" s="227">
        <f t="shared" si="11"/>
        <v>6179.48</v>
      </c>
      <c r="I102" s="164"/>
      <c r="J102" s="164"/>
      <c r="K102" s="165"/>
      <c r="L102" s="164"/>
      <c r="M102" s="164"/>
      <c r="N102" s="164"/>
      <c r="O102" s="164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</row>
    <row r="103" spans="1:57" ht="24.95" customHeight="1" x14ac:dyDescent="0.2">
      <c r="A103" s="424"/>
      <c r="B103" s="370" t="s">
        <v>231</v>
      </c>
      <c r="C103" s="371"/>
      <c r="D103" s="372"/>
      <c r="E103" s="227">
        <v>5748.64</v>
      </c>
      <c r="F103" s="227"/>
      <c r="G103" s="227"/>
      <c r="H103" s="227">
        <f t="shared" si="11"/>
        <v>5748.64</v>
      </c>
      <c r="I103" s="164"/>
      <c r="J103" s="164"/>
      <c r="K103" s="165"/>
      <c r="L103" s="164"/>
      <c r="M103" s="164"/>
      <c r="N103" s="164"/>
      <c r="O103" s="164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</row>
    <row r="104" spans="1:57" ht="24.95" customHeight="1" x14ac:dyDescent="0.2">
      <c r="A104" s="424"/>
      <c r="B104" s="370" t="s">
        <v>232</v>
      </c>
      <c r="C104" s="371"/>
      <c r="D104" s="372"/>
      <c r="E104" s="227">
        <v>4200</v>
      </c>
      <c r="F104" s="227"/>
      <c r="G104" s="227"/>
      <c r="H104" s="227">
        <f t="shared" si="11"/>
        <v>4200</v>
      </c>
      <c r="I104" s="164"/>
      <c r="J104" s="164"/>
      <c r="K104" s="165"/>
      <c r="L104" s="164"/>
      <c r="M104" s="164"/>
      <c r="N104" s="164"/>
      <c r="O104" s="164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</row>
    <row r="105" spans="1:57" ht="24.95" customHeight="1" x14ac:dyDescent="0.2">
      <c r="A105" s="424"/>
      <c r="B105" s="370" t="s">
        <v>233</v>
      </c>
      <c r="C105" s="371"/>
      <c r="D105" s="372"/>
      <c r="E105" s="227">
        <v>12432.84</v>
      </c>
      <c r="F105" s="227"/>
      <c r="G105" s="227"/>
      <c r="H105" s="227">
        <f t="shared" si="11"/>
        <v>12432.84</v>
      </c>
      <c r="I105" s="164"/>
      <c r="J105" s="164"/>
      <c r="K105" s="165"/>
      <c r="L105" s="164"/>
      <c r="M105" s="164"/>
      <c r="N105" s="164"/>
      <c r="O105" s="164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</row>
    <row r="106" spans="1:57" ht="24.95" customHeight="1" x14ac:dyDescent="0.2">
      <c r="A106" s="424"/>
      <c r="B106" s="370" t="s">
        <v>234</v>
      </c>
      <c r="C106" s="371"/>
      <c r="D106" s="372"/>
      <c r="E106" s="227">
        <v>4975.3500000000004</v>
      </c>
      <c r="F106" s="227"/>
      <c r="G106" s="227"/>
      <c r="H106" s="227">
        <f t="shared" si="11"/>
        <v>4975.3500000000004</v>
      </c>
      <c r="I106" s="164"/>
      <c r="J106" s="164"/>
      <c r="K106" s="165"/>
      <c r="L106" s="164"/>
      <c r="M106" s="164"/>
      <c r="N106" s="164"/>
      <c r="O106" s="164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</row>
    <row r="107" spans="1:57" ht="24.95" customHeight="1" x14ac:dyDescent="0.2">
      <c r="A107" s="424"/>
      <c r="B107" s="370" t="s">
        <v>313</v>
      </c>
      <c r="C107" s="371"/>
      <c r="D107" s="372"/>
      <c r="E107" s="227">
        <v>720416.21</v>
      </c>
      <c r="F107" s="227"/>
      <c r="G107" s="227"/>
      <c r="H107" s="227">
        <f>E107+F107-G107</f>
        <v>720416.21</v>
      </c>
      <c r="I107" s="164"/>
      <c r="J107" s="164"/>
      <c r="K107" s="165"/>
      <c r="L107" s="164"/>
      <c r="M107" s="164"/>
      <c r="N107" s="164"/>
      <c r="O107" s="164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</row>
    <row r="108" spans="1:57" ht="24.95" customHeight="1" x14ac:dyDescent="0.2">
      <c r="A108" s="424"/>
      <c r="B108" s="370" t="s">
        <v>314</v>
      </c>
      <c r="C108" s="371"/>
      <c r="D108" s="372"/>
      <c r="E108" s="227">
        <v>58054.11</v>
      </c>
      <c r="F108" s="227"/>
      <c r="G108" s="227"/>
      <c r="H108" s="227">
        <f>E108+F108-G108</f>
        <v>58054.11</v>
      </c>
      <c r="I108" s="164"/>
      <c r="J108" s="164"/>
      <c r="K108" s="165"/>
      <c r="L108" s="164"/>
      <c r="M108" s="164"/>
      <c r="N108" s="164"/>
      <c r="O108" s="164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</row>
    <row r="109" spans="1:57" ht="24.95" customHeight="1" x14ac:dyDescent="0.2">
      <c r="A109" s="424"/>
      <c r="B109" s="436" t="s">
        <v>235</v>
      </c>
      <c r="C109" s="437"/>
      <c r="D109" s="438"/>
      <c r="E109" s="296">
        <v>7000</v>
      </c>
      <c r="F109" s="296"/>
      <c r="G109" s="296"/>
      <c r="H109" s="296">
        <f t="shared" si="11"/>
        <v>7000</v>
      </c>
      <c r="I109" s="164"/>
      <c r="J109" s="164"/>
      <c r="K109" s="165"/>
      <c r="L109" s="164"/>
      <c r="M109" s="164"/>
      <c r="N109" s="164"/>
      <c r="O109" s="164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</row>
    <row r="110" spans="1:57" ht="24.95" customHeight="1" x14ac:dyDescent="0.2">
      <c r="A110" s="472"/>
      <c r="B110" s="423" t="s">
        <v>363</v>
      </c>
      <c r="C110" s="423"/>
      <c r="D110" s="423"/>
      <c r="E110" s="297">
        <v>3953.22</v>
      </c>
      <c r="F110" s="297"/>
      <c r="G110" s="297"/>
      <c r="H110" s="297">
        <f t="shared" si="11"/>
        <v>3953.22</v>
      </c>
      <c r="I110" s="164"/>
      <c r="J110" s="164"/>
      <c r="K110" s="165"/>
      <c r="L110" s="164"/>
      <c r="M110" s="164"/>
      <c r="N110" s="164"/>
      <c r="O110" s="164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</row>
    <row r="111" spans="1:57" s="158" customFormat="1" ht="25.5" customHeight="1" x14ac:dyDescent="0.2">
      <c r="A111" s="470" t="s">
        <v>45</v>
      </c>
      <c r="B111" s="435" t="s">
        <v>236</v>
      </c>
      <c r="C111" s="435"/>
      <c r="D111" s="435"/>
      <c r="E111" s="313">
        <v>2525754.94</v>
      </c>
      <c r="F111" s="313"/>
      <c r="G111" s="313"/>
      <c r="H111" s="314">
        <f t="shared" si="11"/>
        <v>2525754.94</v>
      </c>
      <c r="I111" s="164"/>
      <c r="J111" s="164"/>
      <c r="K111" s="165"/>
      <c r="L111" s="164"/>
      <c r="M111" s="164"/>
      <c r="N111" s="155"/>
      <c r="O111" s="155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29"/>
    </row>
    <row r="112" spans="1:57" ht="21.75" customHeight="1" x14ac:dyDescent="0.2">
      <c r="A112" s="471"/>
      <c r="B112" s="423" t="s">
        <v>237</v>
      </c>
      <c r="C112" s="423"/>
      <c r="D112" s="423"/>
      <c r="E112" s="297">
        <v>539534.68999999994</v>
      </c>
      <c r="F112" s="297"/>
      <c r="G112" s="297"/>
      <c r="H112" s="297">
        <f t="shared" si="11"/>
        <v>539534.68999999994</v>
      </c>
      <c r="I112" s="164"/>
      <c r="J112" s="164"/>
      <c r="K112" s="165"/>
      <c r="L112" s="164"/>
      <c r="M112" s="164"/>
      <c r="N112" s="164"/>
      <c r="O112" s="164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</row>
    <row r="113" spans="1:57" ht="21.75" customHeight="1" x14ac:dyDescent="0.2">
      <c r="A113" s="471"/>
      <c r="B113" s="423" t="s">
        <v>238</v>
      </c>
      <c r="C113" s="423"/>
      <c r="D113" s="423"/>
      <c r="E113" s="297">
        <v>508569.32</v>
      </c>
      <c r="F113" s="297"/>
      <c r="G113" s="297"/>
      <c r="H113" s="297">
        <f t="shared" si="11"/>
        <v>508569.32</v>
      </c>
      <c r="I113" s="164"/>
      <c r="J113" s="164"/>
      <c r="K113" s="165"/>
      <c r="L113" s="164"/>
      <c r="M113" s="164"/>
      <c r="N113" s="164"/>
      <c r="O113" s="164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</row>
    <row r="114" spans="1:57" ht="21.75" customHeight="1" x14ac:dyDescent="0.2">
      <c r="A114" s="471"/>
      <c r="B114" s="423" t="s">
        <v>239</v>
      </c>
      <c r="C114" s="423"/>
      <c r="D114" s="423"/>
      <c r="E114" s="297">
        <v>42560</v>
      </c>
      <c r="F114" s="297"/>
      <c r="G114" s="297"/>
      <c r="H114" s="297">
        <f t="shared" si="11"/>
        <v>42560</v>
      </c>
      <c r="I114" s="164"/>
      <c r="J114" s="164"/>
      <c r="K114" s="165"/>
      <c r="L114" s="164"/>
      <c r="M114" s="164"/>
      <c r="N114" s="164"/>
      <c r="O114" s="164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</row>
    <row r="115" spans="1:57" ht="21.75" customHeight="1" x14ac:dyDescent="0.2">
      <c r="A115" s="471"/>
      <c r="B115" s="423" t="s">
        <v>240</v>
      </c>
      <c r="C115" s="423"/>
      <c r="D115" s="423"/>
      <c r="E115" s="297">
        <v>5680</v>
      </c>
      <c r="F115" s="297"/>
      <c r="G115" s="297"/>
      <c r="H115" s="297">
        <f t="shared" si="11"/>
        <v>5680</v>
      </c>
      <c r="I115" s="164"/>
      <c r="J115" s="164"/>
      <c r="K115" s="165"/>
      <c r="L115" s="164"/>
      <c r="M115" s="164"/>
      <c r="N115" s="164"/>
      <c r="O115" s="164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</row>
    <row r="116" spans="1:57" ht="21.75" customHeight="1" x14ac:dyDescent="0.2">
      <c r="A116" s="471"/>
      <c r="B116" s="423" t="s">
        <v>241</v>
      </c>
      <c r="C116" s="423"/>
      <c r="D116" s="423"/>
      <c r="E116" s="297">
        <v>4878.78</v>
      </c>
      <c r="F116" s="297"/>
      <c r="G116" s="297"/>
      <c r="H116" s="297">
        <f t="shared" si="11"/>
        <v>4878.78</v>
      </c>
      <c r="I116" s="164"/>
      <c r="J116" s="164"/>
      <c r="K116" s="165"/>
      <c r="L116" s="164"/>
      <c r="M116" s="164"/>
      <c r="N116" s="164"/>
      <c r="O116" s="164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</row>
    <row r="117" spans="1:57" ht="21.75" customHeight="1" x14ac:dyDescent="0.2">
      <c r="A117" s="471"/>
      <c r="B117" s="423" t="s">
        <v>242</v>
      </c>
      <c r="C117" s="423"/>
      <c r="D117" s="423"/>
      <c r="E117" s="298">
        <v>5894.06</v>
      </c>
      <c r="F117" s="298"/>
      <c r="G117" s="298"/>
      <c r="H117" s="297">
        <f t="shared" si="11"/>
        <v>5894.06</v>
      </c>
      <c r="I117" s="164"/>
      <c r="J117" s="164"/>
      <c r="K117" s="165"/>
      <c r="L117" s="164"/>
      <c r="M117" s="164"/>
      <c r="N117" s="164"/>
      <c r="O117" s="164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</row>
    <row r="118" spans="1:57" ht="21.75" customHeight="1" x14ac:dyDescent="0.2">
      <c r="A118" s="471"/>
      <c r="B118" s="423" t="s">
        <v>243</v>
      </c>
      <c r="C118" s="423"/>
      <c r="D118" s="423"/>
      <c r="E118" s="298">
        <v>9365.15</v>
      </c>
      <c r="F118" s="298"/>
      <c r="G118" s="298"/>
      <c r="H118" s="297">
        <f t="shared" si="11"/>
        <v>9365.15</v>
      </c>
      <c r="I118" s="164"/>
      <c r="J118" s="164"/>
      <c r="K118" s="165"/>
      <c r="L118" s="164"/>
      <c r="M118" s="164"/>
      <c r="N118" s="164"/>
      <c r="O118" s="164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</row>
    <row r="119" spans="1:57" ht="21.75" customHeight="1" x14ac:dyDescent="0.2">
      <c r="A119" s="471"/>
      <c r="B119" s="423" t="s">
        <v>312</v>
      </c>
      <c r="C119" s="423"/>
      <c r="D119" s="423"/>
      <c r="E119" s="298">
        <v>1404493.41</v>
      </c>
      <c r="F119" s="298"/>
      <c r="G119" s="298"/>
      <c r="H119" s="297">
        <f t="shared" si="11"/>
        <v>1404493.41</v>
      </c>
      <c r="I119" s="164"/>
      <c r="J119" s="164"/>
      <c r="K119" s="165"/>
      <c r="L119" s="164"/>
      <c r="M119" s="164"/>
      <c r="N119" s="164"/>
      <c r="O119" s="164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</row>
    <row r="120" spans="1:57" ht="21.75" customHeight="1" x14ac:dyDescent="0.2">
      <c r="A120" s="471"/>
      <c r="B120" s="423" t="s">
        <v>244</v>
      </c>
      <c r="C120" s="423"/>
      <c r="D120" s="423"/>
      <c r="E120" s="298">
        <v>4779.53</v>
      </c>
      <c r="F120" s="298"/>
      <c r="G120" s="298"/>
      <c r="H120" s="297">
        <f t="shared" si="11"/>
        <v>4779.53</v>
      </c>
      <c r="I120" s="164"/>
      <c r="J120" s="164"/>
      <c r="K120" s="165"/>
      <c r="L120" s="164"/>
      <c r="M120" s="164"/>
      <c r="N120" s="164"/>
      <c r="O120" s="164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</row>
    <row r="121" spans="1:57" s="167" customFormat="1" ht="25.5" customHeight="1" x14ac:dyDescent="0.2">
      <c r="A121" s="424" t="s">
        <v>60</v>
      </c>
      <c r="B121" s="425" t="s">
        <v>245</v>
      </c>
      <c r="C121" s="426"/>
      <c r="D121" s="427"/>
      <c r="E121" s="226">
        <v>60493.59</v>
      </c>
      <c r="F121" s="226">
        <v>13267.24</v>
      </c>
      <c r="G121" s="226"/>
      <c r="H121" s="226">
        <f t="shared" si="11"/>
        <v>73760.83</v>
      </c>
      <c r="I121" s="159"/>
      <c r="J121" s="159"/>
      <c r="K121" s="160"/>
      <c r="L121" s="159"/>
      <c r="M121" s="159"/>
      <c r="N121" s="159"/>
      <c r="O121" s="159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/>
      <c r="AZ121" s="161"/>
      <c r="BA121" s="161"/>
      <c r="BB121" s="161"/>
      <c r="BC121" s="161"/>
      <c r="BD121" s="161"/>
      <c r="BE121" s="162"/>
    </row>
    <row r="122" spans="1:57" ht="24.95" customHeight="1" x14ac:dyDescent="0.2">
      <c r="A122" s="424"/>
      <c r="B122" s="370" t="s">
        <v>246</v>
      </c>
      <c r="C122" s="371"/>
      <c r="D122" s="372"/>
      <c r="E122" s="227">
        <v>60493.59</v>
      </c>
      <c r="F122" s="227">
        <v>13267.24</v>
      </c>
      <c r="G122" s="227"/>
      <c r="H122" s="227">
        <f t="shared" si="11"/>
        <v>73760.83</v>
      </c>
      <c r="I122" s="164"/>
      <c r="J122" s="164"/>
      <c r="K122" s="165"/>
      <c r="L122" s="164"/>
      <c r="M122" s="164"/>
      <c r="N122" s="164"/>
      <c r="O122" s="164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</row>
    <row r="123" spans="1:57" s="167" customFormat="1" ht="25.5" customHeight="1" x14ac:dyDescent="0.2">
      <c r="A123" s="424" t="s">
        <v>69</v>
      </c>
      <c r="B123" s="373" t="s">
        <v>247</v>
      </c>
      <c r="C123" s="374"/>
      <c r="D123" s="375"/>
      <c r="E123" s="230">
        <v>1541042.12</v>
      </c>
      <c r="F123" s="230">
        <v>248675.99</v>
      </c>
      <c r="G123" s="230"/>
      <c r="H123" s="230">
        <f t="shared" si="11"/>
        <v>1789718.11</v>
      </c>
      <c r="I123" s="159"/>
      <c r="J123" s="159"/>
      <c r="K123" s="160"/>
      <c r="L123" s="159"/>
      <c r="M123" s="159"/>
      <c r="N123" s="159"/>
      <c r="O123" s="159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1"/>
      <c r="BB123" s="161"/>
      <c r="BC123" s="161"/>
      <c r="BD123" s="161"/>
      <c r="BE123" s="162"/>
    </row>
    <row r="124" spans="1:57" ht="24.95" customHeight="1" x14ac:dyDescent="0.2">
      <c r="A124" s="424"/>
      <c r="B124" s="428" t="s">
        <v>339</v>
      </c>
      <c r="C124" s="429"/>
      <c r="D124" s="430"/>
      <c r="E124" s="227">
        <v>0</v>
      </c>
      <c r="F124" s="227">
        <v>248675.99</v>
      </c>
      <c r="G124" s="227"/>
      <c r="H124" s="227">
        <f t="shared" si="11"/>
        <v>248675.99</v>
      </c>
      <c r="I124" s="164"/>
      <c r="J124" s="164"/>
      <c r="K124" s="165"/>
      <c r="L124" s="164"/>
      <c r="M124" s="164"/>
      <c r="N124" s="164"/>
      <c r="O124" s="164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</row>
    <row r="125" spans="1:57" ht="24.95" customHeight="1" x14ac:dyDescent="0.2">
      <c r="A125" s="228"/>
      <c r="B125" s="431" t="s">
        <v>306</v>
      </c>
      <c r="C125" s="432"/>
      <c r="D125" s="433"/>
      <c r="E125" s="296">
        <v>1541042.12</v>
      </c>
      <c r="F125" s="296"/>
      <c r="G125" s="296"/>
      <c r="H125" s="296">
        <f>E125+F125-G125</f>
        <v>1541042.12</v>
      </c>
      <c r="I125" s="164"/>
      <c r="J125" s="164"/>
      <c r="K125" s="165"/>
      <c r="L125" s="164"/>
      <c r="M125" s="164"/>
      <c r="N125" s="164"/>
      <c r="O125" s="164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</row>
    <row r="126" spans="1:57" s="158" customFormat="1" ht="25.5" customHeight="1" x14ac:dyDescent="0.2">
      <c r="A126" s="434" t="s">
        <v>213</v>
      </c>
      <c r="B126" s="434"/>
      <c r="C126" s="434"/>
      <c r="D126" s="434"/>
      <c r="E126" s="299">
        <v>15643882.259999998</v>
      </c>
      <c r="F126" s="299">
        <f>+F86+F92+F111+F121+F123</f>
        <v>351758.11</v>
      </c>
      <c r="G126" s="299"/>
      <c r="H126" s="299">
        <f>H86+H92+H111+H121+H123</f>
        <v>15995640.369999999</v>
      </c>
      <c r="I126" s="155"/>
      <c r="J126" s="155"/>
      <c r="K126" s="156"/>
      <c r="L126" s="155"/>
      <c r="M126" s="155"/>
      <c r="N126" s="155"/>
      <c r="O126" s="155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29"/>
    </row>
    <row r="127" spans="1:57" ht="37.5" customHeight="1" x14ac:dyDescent="0.2">
      <c r="A127" s="125" t="s">
        <v>14</v>
      </c>
      <c r="B127" s="168"/>
      <c r="C127" s="169"/>
      <c r="G127" s="164"/>
      <c r="H127" s="164"/>
      <c r="I127" s="164"/>
      <c r="J127" s="164"/>
      <c r="K127" s="165"/>
      <c r="L127" s="164"/>
      <c r="M127" s="164"/>
      <c r="N127" s="164"/>
      <c r="O127" s="164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</row>
    <row r="128" spans="1:57" s="174" customFormat="1" ht="61.5" customHeight="1" x14ac:dyDescent="0.4">
      <c r="A128" s="417" t="s">
        <v>248</v>
      </c>
      <c r="B128" s="417"/>
      <c r="C128" s="417"/>
      <c r="D128" s="417"/>
      <c r="E128" s="417"/>
      <c r="F128" s="418">
        <f>Arkusz1!L148+Arkusz1!P148+Arkusz2!H71+Arkusz2!H78+Arkusz2!H126</f>
        <v>57317705.529999994</v>
      </c>
      <c r="G128" s="418"/>
      <c r="H128" s="419"/>
      <c r="I128" s="170"/>
      <c r="J128" s="171"/>
      <c r="K128" s="201"/>
      <c r="L128" s="201"/>
      <c r="M128" s="466"/>
      <c r="N128" s="466"/>
      <c r="O128" s="466"/>
      <c r="P128" s="466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3"/>
    </row>
    <row r="129" spans="1:256" ht="31.5" customHeight="1" x14ac:dyDescent="0.25">
      <c r="A129" s="175" t="s">
        <v>14</v>
      </c>
      <c r="B129" s="176"/>
      <c r="C129" s="176"/>
      <c r="D129" s="176"/>
      <c r="E129" s="176"/>
      <c r="F129" s="176"/>
      <c r="G129" s="176"/>
      <c r="H129" s="176"/>
      <c r="I129" s="176"/>
      <c r="J129" s="176"/>
      <c r="K129" s="165"/>
      <c r="L129" s="166"/>
      <c r="M129" s="466"/>
      <c r="N129" s="466"/>
      <c r="O129" s="466"/>
      <c r="P129" s="4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</row>
    <row r="130" spans="1:256" ht="69.75" customHeight="1" x14ac:dyDescent="0.25">
      <c r="A130" s="388" t="s">
        <v>249</v>
      </c>
      <c r="B130" s="388"/>
      <c r="C130" s="388"/>
      <c r="D130" s="388"/>
      <c r="E130" s="388"/>
      <c r="F130" s="388"/>
      <c r="G130" s="388"/>
      <c r="H130" s="388"/>
      <c r="I130" s="176"/>
      <c r="J130" s="176"/>
    </row>
    <row r="131" spans="1:256" ht="18.75" customHeight="1" x14ac:dyDescent="0.3">
      <c r="A131" s="177" t="s">
        <v>14</v>
      </c>
      <c r="B131" s="178"/>
      <c r="C131" s="178"/>
      <c r="D131" s="178"/>
      <c r="E131" s="178"/>
      <c r="F131" s="178"/>
      <c r="G131" s="178"/>
      <c r="H131" s="178"/>
      <c r="I131" s="176"/>
      <c r="J131" s="176"/>
    </row>
    <row r="132" spans="1:256" s="131" customFormat="1" ht="47.25" customHeight="1" x14ac:dyDescent="0.2">
      <c r="A132" s="179"/>
      <c r="B132" s="420" t="s">
        <v>364</v>
      </c>
      <c r="C132" s="420"/>
      <c r="D132" s="420"/>
      <c r="E132" s="420"/>
      <c r="F132" s="420"/>
      <c r="G132" s="420"/>
      <c r="H132" s="420"/>
      <c r="I132" s="180"/>
      <c r="J132" s="180"/>
      <c r="K132" s="181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/>
      <c r="AS132" s="182"/>
      <c r="AT132" s="182"/>
      <c r="AU132" s="182"/>
      <c r="AV132" s="182"/>
      <c r="AW132" s="182"/>
      <c r="AX132" s="182"/>
      <c r="AY132" s="182"/>
      <c r="AZ132" s="182"/>
      <c r="BA132" s="182"/>
      <c r="BB132" s="182"/>
      <c r="BC132" s="182"/>
      <c r="BD132" s="182"/>
      <c r="BE132" s="182"/>
    </row>
    <row r="133" spans="1:256" s="131" customFormat="1" ht="55.5" customHeight="1" x14ac:dyDescent="0.2">
      <c r="A133" s="179"/>
      <c r="B133" s="420" t="s">
        <v>326</v>
      </c>
      <c r="C133" s="420"/>
      <c r="D133" s="420"/>
      <c r="E133" s="420"/>
      <c r="F133" s="420"/>
      <c r="G133" s="420"/>
      <c r="H133" s="420"/>
      <c r="I133" s="180"/>
      <c r="J133" s="180"/>
      <c r="K133" s="181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182"/>
      <c r="AZ133" s="182"/>
      <c r="BA133" s="182"/>
      <c r="BB133" s="182"/>
      <c r="BC133" s="182"/>
      <c r="BD133" s="182"/>
      <c r="BE133" s="182"/>
    </row>
    <row r="134" spans="1:256" s="131" customFormat="1" ht="133.5" customHeight="1" x14ac:dyDescent="0.2">
      <c r="A134" s="179"/>
      <c r="B134" s="421" t="s">
        <v>365</v>
      </c>
      <c r="C134" s="421"/>
      <c r="D134" s="421"/>
      <c r="E134" s="421"/>
      <c r="F134" s="421"/>
      <c r="G134" s="421"/>
      <c r="H134" s="421"/>
      <c r="I134" s="180"/>
      <c r="J134" s="180"/>
      <c r="K134" s="181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182"/>
      <c r="AW134" s="182"/>
      <c r="AX134" s="182"/>
      <c r="AY134" s="182"/>
      <c r="AZ134" s="182"/>
      <c r="BA134" s="182"/>
      <c r="BB134" s="182"/>
      <c r="BC134" s="182"/>
      <c r="BD134" s="182"/>
      <c r="BE134" s="182"/>
    </row>
    <row r="135" spans="1:256" s="131" customFormat="1" ht="42" customHeight="1" x14ac:dyDescent="0.2">
      <c r="A135" s="179"/>
      <c r="B135" s="377" t="s">
        <v>250</v>
      </c>
      <c r="C135" s="377"/>
      <c r="D135" s="377"/>
      <c r="E135" s="377"/>
      <c r="F135" s="377"/>
      <c r="G135" s="377"/>
      <c r="H135" s="377"/>
      <c r="I135" s="180"/>
      <c r="J135" s="180"/>
      <c r="K135" s="181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82"/>
      <c r="AX135" s="182"/>
      <c r="AY135" s="182"/>
      <c r="AZ135" s="182"/>
      <c r="BA135" s="182"/>
      <c r="BB135" s="182"/>
      <c r="BC135" s="182"/>
      <c r="BD135" s="182"/>
      <c r="BE135" s="182"/>
    </row>
    <row r="136" spans="1:256" customFormat="1" ht="21" customHeight="1" x14ac:dyDescent="0.25">
      <c r="A136" s="183" t="s">
        <v>14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33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4"/>
      <c r="BD136" s="124"/>
      <c r="BE136" s="124"/>
      <c r="BF136" s="125"/>
      <c r="BG136" s="125"/>
      <c r="BH136" s="125"/>
      <c r="BI136" s="125"/>
      <c r="BJ136" s="125"/>
      <c r="BK136" s="125"/>
      <c r="BL136" s="125"/>
      <c r="BM136" s="125"/>
      <c r="BN136" s="125"/>
      <c r="BO136" s="125"/>
      <c r="BP136" s="125"/>
      <c r="BQ136" s="125"/>
      <c r="BR136" s="125"/>
      <c r="BS136" s="125"/>
      <c r="BT136" s="125"/>
      <c r="BU136" s="125"/>
      <c r="BV136" s="125"/>
      <c r="BW136" s="125"/>
      <c r="BX136" s="125"/>
      <c r="BY136" s="125"/>
      <c r="BZ136" s="125"/>
      <c r="CA136" s="125"/>
      <c r="CB136" s="125"/>
      <c r="CC136" s="125"/>
      <c r="CD136" s="125"/>
      <c r="CE136" s="125"/>
      <c r="CF136" s="125"/>
      <c r="CG136" s="125"/>
      <c r="CH136" s="125"/>
      <c r="CI136" s="125"/>
      <c r="CJ136" s="125"/>
      <c r="CK136" s="125"/>
      <c r="CL136" s="125"/>
      <c r="CM136" s="125"/>
      <c r="CN136" s="125"/>
      <c r="CO136" s="125"/>
      <c r="CP136" s="125"/>
      <c r="CQ136" s="125"/>
      <c r="CR136" s="125"/>
      <c r="CS136" s="125"/>
      <c r="CT136" s="125"/>
      <c r="CU136" s="125"/>
      <c r="CV136" s="125"/>
      <c r="CW136" s="125"/>
      <c r="CX136" s="125"/>
      <c r="CY136" s="125"/>
      <c r="CZ136" s="125"/>
      <c r="DA136" s="125"/>
      <c r="DB136" s="125"/>
      <c r="DC136" s="125"/>
      <c r="DD136" s="125"/>
      <c r="DE136" s="125"/>
      <c r="DF136" s="125"/>
      <c r="DG136" s="125"/>
      <c r="DH136" s="125"/>
      <c r="DI136" s="125"/>
      <c r="DJ136" s="125"/>
      <c r="DK136" s="125"/>
      <c r="DL136" s="125"/>
      <c r="DM136" s="125"/>
      <c r="DN136" s="125"/>
      <c r="DO136" s="125"/>
      <c r="DP136" s="125"/>
      <c r="DQ136" s="125"/>
      <c r="DR136" s="125"/>
      <c r="DS136" s="125"/>
      <c r="DT136" s="125"/>
      <c r="DU136" s="125"/>
      <c r="DV136" s="125"/>
      <c r="DW136" s="125"/>
      <c r="DX136" s="125"/>
      <c r="DY136" s="125"/>
      <c r="DZ136" s="125"/>
      <c r="EA136" s="125"/>
      <c r="EB136" s="125"/>
      <c r="EC136" s="125"/>
      <c r="ED136" s="125"/>
      <c r="EE136" s="125"/>
      <c r="EF136" s="125"/>
      <c r="EG136" s="125"/>
      <c r="EH136" s="125"/>
      <c r="EI136" s="125"/>
      <c r="EJ136" s="125"/>
      <c r="EK136" s="125"/>
      <c r="EL136" s="125"/>
      <c r="EM136" s="125"/>
      <c r="EN136" s="125"/>
      <c r="EO136" s="125"/>
      <c r="EP136" s="125"/>
      <c r="EQ136" s="125"/>
      <c r="ER136" s="125"/>
      <c r="ES136" s="125"/>
      <c r="ET136" s="125"/>
      <c r="EU136" s="125"/>
      <c r="EV136" s="125"/>
      <c r="EW136" s="125"/>
      <c r="EX136" s="125"/>
      <c r="EY136" s="125"/>
      <c r="EZ136" s="125"/>
      <c r="FA136" s="125"/>
      <c r="FB136" s="125"/>
      <c r="FC136" s="125"/>
      <c r="FD136" s="125"/>
      <c r="FE136" s="125"/>
      <c r="FF136" s="125"/>
      <c r="FG136" s="125"/>
      <c r="FH136" s="125"/>
      <c r="FI136" s="125"/>
      <c r="FJ136" s="125"/>
      <c r="FK136" s="125"/>
      <c r="FL136" s="125"/>
      <c r="FM136" s="125"/>
      <c r="FN136" s="125"/>
      <c r="FO136" s="125"/>
      <c r="FP136" s="125"/>
      <c r="FQ136" s="125"/>
      <c r="FR136" s="125"/>
      <c r="FS136" s="125"/>
      <c r="FT136" s="125"/>
      <c r="FU136" s="125"/>
      <c r="FV136" s="125"/>
      <c r="FW136" s="125"/>
      <c r="FX136" s="125"/>
      <c r="FY136" s="125"/>
      <c r="FZ136" s="125"/>
      <c r="GA136" s="125"/>
      <c r="GB136" s="125"/>
      <c r="GC136" s="125"/>
      <c r="GD136" s="125"/>
      <c r="GE136" s="125"/>
      <c r="GF136" s="125"/>
      <c r="GG136" s="125"/>
      <c r="GH136" s="125"/>
      <c r="GI136" s="125"/>
      <c r="GJ136" s="125"/>
      <c r="GK136" s="125"/>
      <c r="GL136" s="125"/>
      <c r="GM136" s="125"/>
      <c r="GN136" s="125"/>
      <c r="GO136" s="125"/>
      <c r="GP136" s="125"/>
      <c r="GQ136" s="125"/>
      <c r="GR136" s="125"/>
      <c r="GS136" s="125"/>
      <c r="GT136" s="125"/>
      <c r="GU136" s="125"/>
      <c r="GV136" s="125"/>
      <c r="GW136" s="125"/>
      <c r="GX136" s="125"/>
      <c r="GY136" s="125"/>
      <c r="GZ136" s="125"/>
      <c r="HA136" s="125"/>
      <c r="HB136" s="125"/>
      <c r="HC136" s="125"/>
      <c r="HD136" s="125"/>
      <c r="HE136" s="125"/>
      <c r="HF136" s="125"/>
      <c r="HG136" s="125"/>
      <c r="HH136" s="125"/>
      <c r="HI136" s="125"/>
      <c r="HJ136" s="125"/>
      <c r="HK136" s="125"/>
      <c r="HL136" s="125"/>
      <c r="HM136" s="125"/>
      <c r="HN136" s="125"/>
      <c r="HO136" s="125"/>
      <c r="HP136" s="125"/>
      <c r="HQ136" s="125"/>
      <c r="HR136" s="125"/>
      <c r="HS136" s="125"/>
      <c r="HT136" s="125"/>
      <c r="HU136" s="125"/>
      <c r="HV136" s="125"/>
      <c r="HW136" s="125"/>
      <c r="HX136" s="125"/>
      <c r="HY136" s="125"/>
      <c r="HZ136" s="125"/>
      <c r="IA136" s="125"/>
      <c r="IB136" s="125"/>
      <c r="IC136" s="125"/>
      <c r="ID136" s="125"/>
      <c r="IE136" s="125"/>
      <c r="IF136" s="125"/>
      <c r="IG136" s="125"/>
      <c r="IH136" s="125"/>
      <c r="II136" s="125"/>
      <c r="IJ136" s="125"/>
      <c r="IK136" s="125"/>
      <c r="IL136" s="125"/>
      <c r="IM136" s="125"/>
      <c r="IN136" s="125"/>
      <c r="IO136" s="125"/>
      <c r="IP136" s="125"/>
      <c r="IQ136" s="125"/>
      <c r="IR136" s="125"/>
      <c r="IS136" s="125"/>
      <c r="IT136" s="125"/>
      <c r="IU136" s="125"/>
      <c r="IV136" s="125"/>
    </row>
    <row r="137" spans="1:256" s="147" customFormat="1" ht="31.5" customHeight="1" x14ac:dyDescent="0.3">
      <c r="A137" s="422" t="s">
        <v>327</v>
      </c>
      <c r="B137" s="422"/>
      <c r="C137" s="422"/>
      <c r="D137" s="422"/>
      <c r="E137" s="422"/>
      <c r="F137" s="422"/>
      <c r="G137" s="178"/>
      <c r="H137" s="178"/>
      <c r="I137" s="178"/>
      <c r="J137" s="178"/>
      <c r="K137" s="146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</row>
    <row r="138" spans="1:256" s="147" customFormat="1" ht="9.75" customHeight="1" x14ac:dyDescent="0.3">
      <c r="A138" s="184" t="s">
        <v>14</v>
      </c>
      <c r="B138" s="178"/>
      <c r="C138" s="178"/>
      <c r="D138" s="178"/>
      <c r="E138" s="178"/>
      <c r="F138" s="178"/>
      <c r="G138" s="178"/>
      <c r="H138" s="178"/>
      <c r="I138" s="178"/>
      <c r="J138" s="178"/>
      <c r="K138" s="146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</row>
    <row r="139" spans="1:256" s="185" customFormat="1" ht="31.5" customHeight="1" x14ac:dyDescent="0.25">
      <c r="A139" s="406" t="s">
        <v>251</v>
      </c>
      <c r="B139" s="406"/>
      <c r="C139" s="406"/>
      <c r="D139" s="406"/>
      <c r="E139" s="406"/>
      <c r="F139" s="406"/>
      <c r="G139" s="406"/>
      <c r="H139" s="406"/>
      <c r="K139" s="186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87"/>
      <c r="AS139" s="187"/>
      <c r="AT139" s="187"/>
      <c r="AU139" s="187"/>
      <c r="AV139" s="187"/>
      <c r="AW139" s="187"/>
      <c r="AX139" s="187"/>
      <c r="AY139" s="187"/>
      <c r="AZ139" s="187"/>
      <c r="BA139" s="187"/>
      <c r="BB139" s="187"/>
      <c r="BC139" s="187"/>
      <c r="BD139" s="187"/>
      <c r="BE139" s="187"/>
    </row>
    <row r="140" spans="1:256" customFormat="1" ht="31.5" customHeight="1" x14ac:dyDescent="0.2">
      <c r="A140" s="188" t="s">
        <v>200</v>
      </c>
      <c r="B140" s="396" t="s">
        <v>201</v>
      </c>
      <c r="C140" s="396"/>
      <c r="D140" s="396"/>
      <c r="E140" s="396"/>
      <c r="F140" s="396"/>
      <c r="G140" s="395" t="s">
        <v>252</v>
      </c>
      <c r="H140" s="395"/>
      <c r="I140" s="168"/>
      <c r="J140" s="168"/>
      <c r="K140" s="133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125"/>
      <c r="BG140" s="125"/>
      <c r="BH140" s="125"/>
      <c r="BI140" s="125"/>
      <c r="BJ140" s="125"/>
      <c r="BK140" s="125"/>
      <c r="BL140" s="125"/>
      <c r="BM140" s="125"/>
      <c r="BN140" s="125"/>
      <c r="BO140" s="125"/>
      <c r="BP140" s="125"/>
      <c r="BQ140" s="125"/>
      <c r="BR140" s="125"/>
      <c r="BS140" s="125"/>
      <c r="BT140" s="125"/>
      <c r="BU140" s="125"/>
      <c r="BV140" s="125"/>
      <c r="BW140" s="125"/>
      <c r="BX140" s="125"/>
      <c r="BY140" s="125"/>
      <c r="BZ140" s="125"/>
      <c r="CA140" s="125"/>
      <c r="CB140" s="125"/>
      <c r="CC140" s="125"/>
      <c r="CD140" s="125"/>
      <c r="CE140" s="125"/>
      <c r="CF140" s="125"/>
      <c r="CG140" s="125"/>
      <c r="CH140" s="125"/>
      <c r="CI140" s="125"/>
      <c r="CJ140" s="125"/>
      <c r="CK140" s="125"/>
      <c r="CL140" s="125"/>
      <c r="CM140" s="125"/>
      <c r="CN140" s="125"/>
      <c r="CO140" s="125"/>
      <c r="CP140" s="125"/>
      <c r="CQ140" s="125"/>
      <c r="CR140" s="125"/>
      <c r="CS140" s="125"/>
      <c r="CT140" s="125"/>
      <c r="CU140" s="125"/>
      <c r="CV140" s="125"/>
      <c r="CW140" s="125"/>
      <c r="CX140" s="125"/>
      <c r="CY140" s="125"/>
      <c r="CZ140" s="125"/>
      <c r="DA140" s="125"/>
      <c r="DB140" s="125"/>
      <c r="DC140" s="125"/>
      <c r="DD140" s="125"/>
      <c r="DE140" s="125"/>
      <c r="DF140" s="125"/>
      <c r="DG140" s="125"/>
      <c r="DH140" s="125"/>
      <c r="DI140" s="125"/>
      <c r="DJ140" s="125"/>
      <c r="DK140" s="125"/>
      <c r="DL140" s="125"/>
      <c r="DM140" s="125"/>
      <c r="DN140" s="125"/>
      <c r="DO140" s="125"/>
      <c r="DP140" s="125"/>
      <c r="DQ140" s="125"/>
      <c r="DR140" s="125"/>
      <c r="DS140" s="125"/>
      <c r="DT140" s="125"/>
      <c r="DU140" s="125"/>
      <c r="DV140" s="125"/>
      <c r="DW140" s="125"/>
      <c r="DX140" s="125"/>
      <c r="DY140" s="125"/>
      <c r="DZ140" s="125"/>
      <c r="EA140" s="125"/>
      <c r="EB140" s="125"/>
      <c r="EC140" s="125"/>
      <c r="ED140" s="125"/>
      <c r="EE140" s="125"/>
      <c r="EF140" s="125"/>
      <c r="EG140" s="125"/>
      <c r="EH140" s="125"/>
      <c r="EI140" s="125"/>
      <c r="EJ140" s="125"/>
      <c r="EK140" s="125"/>
      <c r="EL140" s="125"/>
      <c r="EM140" s="125"/>
      <c r="EN140" s="125"/>
      <c r="EO140" s="125"/>
      <c r="EP140" s="125"/>
      <c r="EQ140" s="125"/>
      <c r="ER140" s="125"/>
      <c r="ES140" s="125"/>
      <c r="ET140" s="125"/>
      <c r="EU140" s="125"/>
      <c r="EV140" s="125"/>
      <c r="EW140" s="125"/>
      <c r="EX140" s="125"/>
      <c r="EY140" s="125"/>
      <c r="EZ140" s="125"/>
      <c r="FA140" s="125"/>
      <c r="FB140" s="125"/>
      <c r="FC140" s="125"/>
      <c r="FD140" s="125"/>
      <c r="FE140" s="125"/>
      <c r="FF140" s="125"/>
      <c r="FG140" s="125"/>
      <c r="FH140" s="125"/>
      <c r="FI140" s="125"/>
      <c r="FJ140" s="125"/>
      <c r="FK140" s="125"/>
      <c r="FL140" s="125"/>
      <c r="FM140" s="125"/>
      <c r="FN140" s="125"/>
      <c r="FO140" s="125"/>
      <c r="FP140" s="125"/>
      <c r="FQ140" s="125"/>
      <c r="FR140" s="125"/>
      <c r="FS140" s="125"/>
      <c r="FT140" s="125"/>
      <c r="FU140" s="125"/>
      <c r="FV140" s="125"/>
      <c r="FW140" s="125"/>
      <c r="FX140" s="125"/>
      <c r="FY140" s="125"/>
      <c r="FZ140" s="125"/>
      <c r="GA140" s="125"/>
      <c r="GB140" s="125"/>
      <c r="GC140" s="125"/>
      <c r="GD140" s="125"/>
      <c r="GE140" s="125"/>
      <c r="GF140" s="125"/>
      <c r="GG140" s="125"/>
      <c r="GH140" s="125"/>
      <c r="GI140" s="125"/>
      <c r="GJ140" s="125"/>
      <c r="GK140" s="125"/>
      <c r="GL140" s="125"/>
      <c r="GM140" s="125"/>
      <c r="GN140" s="125"/>
      <c r="GO140" s="125"/>
      <c r="GP140" s="125"/>
      <c r="GQ140" s="125"/>
      <c r="GR140" s="125"/>
      <c r="GS140" s="125"/>
      <c r="GT140" s="125"/>
      <c r="GU140" s="125"/>
      <c r="GV140" s="125"/>
      <c r="GW140" s="125"/>
      <c r="GX140" s="125"/>
      <c r="GY140" s="125"/>
      <c r="GZ140" s="125"/>
      <c r="HA140" s="125"/>
      <c r="HB140" s="125"/>
      <c r="HC140" s="125"/>
      <c r="HD140" s="125"/>
      <c r="HE140" s="125"/>
      <c r="HF140" s="125"/>
      <c r="HG140" s="125"/>
      <c r="HH140" s="125"/>
      <c r="HI140" s="125"/>
      <c r="HJ140" s="125"/>
      <c r="HK140" s="125"/>
      <c r="HL140" s="125"/>
      <c r="HM140" s="125"/>
      <c r="HN140" s="125"/>
      <c r="HO140" s="125"/>
      <c r="HP140" s="125"/>
      <c r="HQ140" s="125"/>
      <c r="HR140" s="125"/>
      <c r="HS140" s="125"/>
      <c r="HT140" s="125"/>
      <c r="HU140" s="125"/>
      <c r="HV140" s="125"/>
      <c r="HW140" s="125"/>
      <c r="HX140" s="125"/>
      <c r="HY140" s="125"/>
      <c r="HZ140" s="125"/>
      <c r="IA140" s="125"/>
      <c r="IB140" s="125"/>
      <c r="IC140" s="125"/>
      <c r="ID140" s="125"/>
      <c r="IE140" s="125"/>
      <c r="IF140" s="125"/>
      <c r="IG140" s="125"/>
      <c r="IH140" s="125"/>
      <c r="II140" s="125"/>
      <c r="IJ140" s="125"/>
      <c r="IK140" s="125"/>
      <c r="IL140" s="125"/>
      <c r="IM140" s="125"/>
      <c r="IN140" s="125"/>
      <c r="IO140" s="125"/>
      <c r="IP140" s="125"/>
      <c r="IQ140" s="125"/>
      <c r="IR140" s="125"/>
      <c r="IS140" s="125"/>
      <c r="IT140" s="125"/>
      <c r="IU140" s="125"/>
      <c r="IV140" s="125"/>
    </row>
    <row r="141" spans="1:256" customFormat="1" ht="32.25" customHeight="1" x14ac:dyDescent="0.2">
      <c r="A141" s="189" t="s">
        <v>12</v>
      </c>
      <c r="B141" s="412" t="s">
        <v>253</v>
      </c>
      <c r="C141" s="412"/>
      <c r="D141" s="412"/>
      <c r="E141" s="412"/>
      <c r="F141" s="412"/>
      <c r="G141" s="413">
        <f>G142</f>
        <v>11670</v>
      </c>
      <c r="H141" s="413"/>
      <c r="I141" s="168"/>
      <c r="J141" s="168"/>
      <c r="K141" s="133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4"/>
      <c r="BD141" s="124"/>
      <c r="BE141" s="124"/>
      <c r="BF141" s="125"/>
      <c r="BG141" s="125"/>
      <c r="BH141" s="125"/>
      <c r="BI141" s="125"/>
      <c r="BJ141" s="125"/>
      <c r="BK141" s="125"/>
      <c r="BL141" s="125"/>
      <c r="BM141" s="125"/>
      <c r="BN141" s="125"/>
      <c r="BO141" s="125"/>
      <c r="BP141" s="125"/>
      <c r="BQ141" s="125"/>
      <c r="BR141" s="125"/>
      <c r="BS141" s="125"/>
      <c r="BT141" s="125"/>
      <c r="BU141" s="125"/>
      <c r="BV141" s="125"/>
      <c r="BW141" s="125"/>
      <c r="BX141" s="125"/>
      <c r="BY141" s="125"/>
      <c r="BZ141" s="125"/>
      <c r="CA141" s="125"/>
      <c r="CB141" s="125"/>
      <c r="CC141" s="125"/>
      <c r="CD141" s="125"/>
      <c r="CE141" s="125"/>
      <c r="CF141" s="125"/>
      <c r="CG141" s="125"/>
      <c r="CH141" s="125"/>
      <c r="CI141" s="125"/>
      <c r="CJ141" s="125"/>
      <c r="CK141" s="125"/>
      <c r="CL141" s="125"/>
      <c r="CM141" s="125"/>
      <c r="CN141" s="125"/>
      <c r="CO141" s="125"/>
      <c r="CP141" s="125"/>
      <c r="CQ141" s="125"/>
      <c r="CR141" s="125"/>
      <c r="CS141" s="125"/>
      <c r="CT141" s="125"/>
      <c r="CU141" s="125"/>
      <c r="CV141" s="125"/>
      <c r="CW141" s="125"/>
      <c r="CX141" s="125"/>
      <c r="CY141" s="125"/>
      <c r="CZ141" s="125"/>
      <c r="DA141" s="125"/>
      <c r="DB141" s="125"/>
      <c r="DC141" s="125"/>
      <c r="DD141" s="125"/>
      <c r="DE141" s="125"/>
      <c r="DF141" s="125"/>
      <c r="DG141" s="125"/>
      <c r="DH141" s="125"/>
      <c r="DI141" s="125"/>
      <c r="DJ141" s="125"/>
      <c r="DK141" s="125"/>
      <c r="DL141" s="125"/>
      <c r="DM141" s="125"/>
      <c r="DN141" s="125"/>
      <c r="DO141" s="125"/>
      <c r="DP141" s="125"/>
      <c r="DQ141" s="125"/>
      <c r="DR141" s="125"/>
      <c r="DS141" s="125"/>
      <c r="DT141" s="125"/>
      <c r="DU141" s="125"/>
      <c r="DV141" s="125"/>
      <c r="DW141" s="125"/>
      <c r="DX141" s="125"/>
      <c r="DY141" s="125"/>
      <c r="DZ141" s="125"/>
      <c r="EA141" s="125"/>
      <c r="EB141" s="125"/>
      <c r="EC141" s="125"/>
      <c r="ED141" s="125"/>
      <c r="EE141" s="125"/>
      <c r="EF141" s="125"/>
      <c r="EG141" s="125"/>
      <c r="EH141" s="125"/>
      <c r="EI141" s="125"/>
      <c r="EJ141" s="125"/>
      <c r="EK141" s="125"/>
      <c r="EL141" s="125"/>
      <c r="EM141" s="125"/>
      <c r="EN141" s="125"/>
      <c r="EO141" s="125"/>
      <c r="EP141" s="125"/>
      <c r="EQ141" s="125"/>
      <c r="ER141" s="125"/>
      <c r="ES141" s="125"/>
      <c r="ET141" s="125"/>
      <c r="EU141" s="125"/>
      <c r="EV141" s="125"/>
      <c r="EW141" s="125"/>
      <c r="EX141" s="125"/>
      <c r="EY141" s="125"/>
      <c r="EZ141" s="125"/>
      <c r="FA141" s="125"/>
      <c r="FB141" s="125"/>
      <c r="FC141" s="125"/>
      <c r="FD141" s="125"/>
      <c r="FE141" s="125"/>
      <c r="FF141" s="125"/>
      <c r="FG141" s="125"/>
      <c r="FH141" s="125"/>
      <c r="FI141" s="125"/>
      <c r="FJ141" s="125"/>
      <c r="FK141" s="125"/>
      <c r="FL141" s="125"/>
      <c r="FM141" s="125"/>
      <c r="FN141" s="125"/>
      <c r="FO141" s="125"/>
      <c r="FP141" s="125"/>
      <c r="FQ141" s="125"/>
      <c r="FR141" s="125"/>
      <c r="FS141" s="125"/>
      <c r="FT141" s="125"/>
      <c r="FU141" s="125"/>
      <c r="FV141" s="125"/>
      <c r="FW141" s="125"/>
      <c r="FX141" s="125"/>
      <c r="FY141" s="125"/>
      <c r="FZ141" s="125"/>
      <c r="GA141" s="125"/>
      <c r="GB141" s="125"/>
      <c r="GC141" s="125"/>
      <c r="GD141" s="125"/>
      <c r="GE141" s="125"/>
      <c r="GF141" s="125"/>
      <c r="GG141" s="125"/>
      <c r="GH141" s="125"/>
      <c r="GI141" s="125"/>
      <c r="GJ141" s="125"/>
      <c r="GK141" s="125"/>
      <c r="GL141" s="125"/>
      <c r="GM141" s="125"/>
      <c r="GN141" s="125"/>
      <c r="GO141" s="125"/>
      <c r="GP141" s="125"/>
      <c r="GQ141" s="125"/>
      <c r="GR141" s="125"/>
      <c r="GS141" s="125"/>
      <c r="GT141" s="125"/>
      <c r="GU141" s="125"/>
      <c r="GV141" s="125"/>
      <c r="GW141" s="125"/>
      <c r="GX141" s="125"/>
      <c r="GY141" s="125"/>
      <c r="GZ141" s="125"/>
      <c r="HA141" s="125"/>
      <c r="HB141" s="125"/>
      <c r="HC141" s="125"/>
      <c r="HD141" s="125"/>
      <c r="HE141" s="125"/>
      <c r="HF141" s="125"/>
      <c r="HG141" s="125"/>
      <c r="HH141" s="125"/>
      <c r="HI141" s="125"/>
      <c r="HJ141" s="125"/>
      <c r="HK141" s="125"/>
      <c r="HL141" s="125"/>
      <c r="HM141" s="125"/>
      <c r="HN141" s="125"/>
      <c r="HO141" s="125"/>
      <c r="HP141" s="125"/>
      <c r="HQ141" s="125"/>
      <c r="HR141" s="125"/>
      <c r="HS141" s="125"/>
      <c r="HT141" s="125"/>
      <c r="HU141" s="125"/>
      <c r="HV141" s="125"/>
      <c r="HW141" s="125"/>
      <c r="HX141" s="125"/>
      <c r="HY141" s="125"/>
      <c r="HZ141" s="125"/>
      <c r="IA141" s="125"/>
      <c r="IB141" s="125"/>
      <c r="IC141" s="125"/>
      <c r="ID141" s="125"/>
      <c r="IE141" s="125"/>
      <c r="IF141" s="125"/>
      <c r="IG141" s="125"/>
      <c r="IH141" s="125"/>
      <c r="II141" s="125"/>
      <c r="IJ141" s="125"/>
      <c r="IK141" s="125"/>
      <c r="IL141" s="125"/>
      <c r="IM141" s="125"/>
      <c r="IN141" s="125"/>
      <c r="IO141" s="125"/>
      <c r="IP141" s="125"/>
      <c r="IQ141" s="125"/>
      <c r="IR141" s="125"/>
      <c r="IS141" s="125"/>
      <c r="IT141" s="125"/>
      <c r="IU141" s="125"/>
      <c r="IV141" s="125"/>
    </row>
    <row r="142" spans="1:256" customFormat="1" ht="24.95" customHeight="1" x14ac:dyDescent="0.2">
      <c r="A142" s="31"/>
      <c r="B142" s="336" t="s">
        <v>332</v>
      </c>
      <c r="C142" s="336"/>
      <c r="D142" s="336"/>
      <c r="E142" s="336"/>
      <c r="F142" s="336"/>
      <c r="G142" s="414">
        <v>11670</v>
      </c>
      <c r="H142" s="414"/>
      <c r="I142" s="168"/>
      <c r="J142" s="168"/>
      <c r="K142" s="133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4"/>
      <c r="BC142" s="124"/>
      <c r="BD142" s="124"/>
      <c r="BE142" s="124"/>
      <c r="BF142" s="125"/>
      <c r="BG142" s="125"/>
      <c r="BH142" s="125"/>
      <c r="BI142" s="125"/>
      <c r="BJ142" s="125"/>
      <c r="BK142" s="125"/>
      <c r="BL142" s="125"/>
      <c r="BM142" s="125"/>
      <c r="BN142" s="125"/>
      <c r="BO142" s="125"/>
      <c r="BP142" s="125"/>
      <c r="BQ142" s="125"/>
      <c r="BR142" s="125"/>
      <c r="BS142" s="125"/>
      <c r="BT142" s="125"/>
      <c r="BU142" s="125"/>
      <c r="BV142" s="125"/>
      <c r="BW142" s="125"/>
      <c r="BX142" s="125"/>
      <c r="BY142" s="125"/>
      <c r="BZ142" s="125"/>
      <c r="CA142" s="125"/>
      <c r="CB142" s="125"/>
      <c r="CC142" s="125"/>
      <c r="CD142" s="125"/>
      <c r="CE142" s="125"/>
      <c r="CF142" s="125"/>
      <c r="CG142" s="125"/>
      <c r="CH142" s="125"/>
      <c r="CI142" s="125"/>
      <c r="CJ142" s="125"/>
      <c r="CK142" s="125"/>
      <c r="CL142" s="125"/>
      <c r="CM142" s="125"/>
      <c r="CN142" s="125"/>
      <c r="CO142" s="125"/>
      <c r="CP142" s="125"/>
      <c r="CQ142" s="125"/>
      <c r="CR142" s="125"/>
      <c r="CS142" s="125"/>
      <c r="CT142" s="125"/>
      <c r="CU142" s="125"/>
      <c r="CV142" s="125"/>
      <c r="CW142" s="125"/>
      <c r="CX142" s="125"/>
      <c r="CY142" s="125"/>
      <c r="CZ142" s="125"/>
      <c r="DA142" s="125"/>
      <c r="DB142" s="125"/>
      <c r="DC142" s="125"/>
      <c r="DD142" s="125"/>
      <c r="DE142" s="125"/>
      <c r="DF142" s="125"/>
      <c r="DG142" s="125"/>
      <c r="DH142" s="125"/>
      <c r="DI142" s="125"/>
      <c r="DJ142" s="125"/>
      <c r="DK142" s="125"/>
      <c r="DL142" s="125"/>
      <c r="DM142" s="125"/>
      <c r="DN142" s="125"/>
      <c r="DO142" s="125"/>
      <c r="DP142" s="125"/>
      <c r="DQ142" s="125"/>
      <c r="DR142" s="125"/>
      <c r="DS142" s="125"/>
      <c r="DT142" s="125"/>
      <c r="DU142" s="125"/>
      <c r="DV142" s="125"/>
      <c r="DW142" s="125"/>
      <c r="DX142" s="125"/>
      <c r="DY142" s="125"/>
      <c r="DZ142" s="125"/>
      <c r="EA142" s="125"/>
      <c r="EB142" s="125"/>
      <c r="EC142" s="125"/>
      <c r="ED142" s="125"/>
      <c r="EE142" s="125"/>
      <c r="EF142" s="125"/>
      <c r="EG142" s="125"/>
      <c r="EH142" s="125"/>
      <c r="EI142" s="125"/>
      <c r="EJ142" s="125"/>
      <c r="EK142" s="125"/>
      <c r="EL142" s="125"/>
      <c r="EM142" s="125"/>
      <c r="EN142" s="125"/>
      <c r="EO142" s="125"/>
      <c r="EP142" s="125"/>
      <c r="EQ142" s="125"/>
      <c r="ER142" s="125"/>
      <c r="ES142" s="125"/>
      <c r="ET142" s="125"/>
      <c r="EU142" s="125"/>
      <c r="EV142" s="125"/>
      <c r="EW142" s="125"/>
      <c r="EX142" s="125"/>
      <c r="EY142" s="125"/>
      <c r="EZ142" s="125"/>
      <c r="FA142" s="125"/>
      <c r="FB142" s="125"/>
      <c r="FC142" s="125"/>
      <c r="FD142" s="125"/>
      <c r="FE142" s="125"/>
      <c r="FF142" s="125"/>
      <c r="FG142" s="125"/>
      <c r="FH142" s="125"/>
      <c r="FI142" s="125"/>
      <c r="FJ142" s="125"/>
      <c r="FK142" s="125"/>
      <c r="FL142" s="125"/>
      <c r="FM142" s="125"/>
      <c r="FN142" s="125"/>
      <c r="FO142" s="125"/>
      <c r="FP142" s="125"/>
      <c r="FQ142" s="125"/>
      <c r="FR142" s="125"/>
      <c r="FS142" s="125"/>
      <c r="FT142" s="125"/>
      <c r="FU142" s="125"/>
      <c r="FV142" s="125"/>
      <c r="FW142" s="125"/>
      <c r="FX142" s="125"/>
      <c r="FY142" s="125"/>
      <c r="FZ142" s="125"/>
      <c r="GA142" s="125"/>
      <c r="GB142" s="125"/>
      <c r="GC142" s="125"/>
      <c r="GD142" s="125"/>
      <c r="GE142" s="125"/>
      <c r="GF142" s="125"/>
      <c r="GG142" s="125"/>
      <c r="GH142" s="125"/>
      <c r="GI142" s="125"/>
      <c r="GJ142" s="125"/>
      <c r="GK142" s="125"/>
      <c r="GL142" s="125"/>
      <c r="GM142" s="125"/>
      <c r="GN142" s="125"/>
      <c r="GO142" s="125"/>
      <c r="GP142" s="125"/>
      <c r="GQ142" s="125"/>
      <c r="GR142" s="125"/>
      <c r="GS142" s="125"/>
      <c r="GT142" s="125"/>
      <c r="GU142" s="125"/>
      <c r="GV142" s="125"/>
      <c r="GW142" s="125"/>
      <c r="GX142" s="125"/>
      <c r="GY142" s="125"/>
      <c r="GZ142" s="125"/>
      <c r="HA142" s="125"/>
      <c r="HB142" s="125"/>
      <c r="HC142" s="125"/>
      <c r="HD142" s="125"/>
      <c r="HE142" s="125"/>
      <c r="HF142" s="125"/>
      <c r="HG142" s="125"/>
      <c r="HH142" s="125"/>
      <c r="HI142" s="125"/>
      <c r="HJ142" s="125"/>
      <c r="HK142" s="125"/>
      <c r="HL142" s="125"/>
      <c r="HM142" s="125"/>
      <c r="HN142" s="125"/>
      <c r="HO142" s="125"/>
      <c r="HP142" s="125"/>
      <c r="HQ142" s="125"/>
      <c r="HR142" s="125"/>
      <c r="HS142" s="125"/>
      <c r="HT142" s="125"/>
      <c r="HU142" s="125"/>
      <c r="HV142" s="125"/>
      <c r="HW142" s="125"/>
      <c r="HX142" s="125"/>
      <c r="HY142" s="125"/>
      <c r="HZ142" s="125"/>
      <c r="IA142" s="125"/>
      <c r="IB142" s="125"/>
      <c r="IC142" s="125"/>
      <c r="ID142" s="125"/>
      <c r="IE142" s="125"/>
      <c r="IF142" s="125"/>
      <c r="IG142" s="125"/>
      <c r="IH142" s="125"/>
      <c r="II142" s="125"/>
      <c r="IJ142" s="125"/>
      <c r="IK142" s="125"/>
      <c r="IL142" s="125"/>
      <c r="IM142" s="125"/>
      <c r="IN142" s="125"/>
      <c r="IO142" s="125"/>
      <c r="IP142" s="125"/>
      <c r="IQ142" s="125"/>
      <c r="IR142" s="125"/>
      <c r="IS142" s="125"/>
      <c r="IT142" s="125"/>
      <c r="IU142" s="125"/>
      <c r="IV142" s="125"/>
    </row>
    <row r="143" spans="1:256" customFormat="1" ht="24.95" customHeight="1" x14ac:dyDescent="0.2">
      <c r="A143" s="190" t="s">
        <v>16</v>
      </c>
      <c r="B143" s="415" t="s">
        <v>308</v>
      </c>
      <c r="C143" s="415"/>
      <c r="D143" s="415"/>
      <c r="E143" s="415"/>
      <c r="F143" s="415"/>
      <c r="G143" s="416">
        <f>G144+G145+G146</f>
        <v>351758.11</v>
      </c>
      <c r="H143" s="416"/>
      <c r="I143" s="168"/>
      <c r="J143" s="168"/>
      <c r="K143" s="133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24"/>
      <c r="BD143" s="124"/>
      <c r="BE143" s="124"/>
      <c r="BF143" s="125"/>
      <c r="BG143" s="125"/>
      <c r="BH143" s="125"/>
      <c r="BI143" s="125"/>
      <c r="BJ143" s="125"/>
      <c r="BK143" s="125"/>
      <c r="BL143" s="125"/>
      <c r="BM143" s="125"/>
      <c r="BN143" s="125"/>
      <c r="BO143" s="125"/>
      <c r="BP143" s="125"/>
      <c r="BQ143" s="125"/>
      <c r="BR143" s="125"/>
      <c r="BS143" s="125"/>
      <c r="BT143" s="125"/>
      <c r="BU143" s="125"/>
      <c r="BV143" s="125"/>
      <c r="BW143" s="125"/>
      <c r="BX143" s="125"/>
      <c r="BY143" s="125"/>
      <c r="BZ143" s="125"/>
      <c r="CA143" s="125"/>
      <c r="CB143" s="125"/>
      <c r="CC143" s="125"/>
      <c r="CD143" s="125"/>
      <c r="CE143" s="125"/>
      <c r="CF143" s="125"/>
      <c r="CG143" s="125"/>
      <c r="CH143" s="125"/>
      <c r="CI143" s="125"/>
      <c r="CJ143" s="125"/>
      <c r="CK143" s="125"/>
      <c r="CL143" s="125"/>
      <c r="CM143" s="125"/>
      <c r="CN143" s="125"/>
      <c r="CO143" s="125"/>
      <c r="CP143" s="125"/>
      <c r="CQ143" s="125"/>
      <c r="CR143" s="125"/>
      <c r="CS143" s="125"/>
      <c r="CT143" s="125"/>
      <c r="CU143" s="125"/>
      <c r="CV143" s="125"/>
      <c r="CW143" s="125"/>
      <c r="CX143" s="125"/>
      <c r="CY143" s="125"/>
      <c r="CZ143" s="125"/>
      <c r="DA143" s="125"/>
      <c r="DB143" s="125"/>
      <c r="DC143" s="125"/>
      <c r="DD143" s="125"/>
      <c r="DE143" s="125"/>
      <c r="DF143" s="125"/>
      <c r="DG143" s="125"/>
      <c r="DH143" s="125"/>
      <c r="DI143" s="125"/>
      <c r="DJ143" s="125"/>
      <c r="DK143" s="125"/>
      <c r="DL143" s="125"/>
      <c r="DM143" s="125"/>
      <c r="DN143" s="125"/>
      <c r="DO143" s="125"/>
      <c r="DP143" s="125"/>
      <c r="DQ143" s="125"/>
      <c r="DR143" s="125"/>
      <c r="DS143" s="125"/>
      <c r="DT143" s="125"/>
      <c r="DU143" s="125"/>
      <c r="DV143" s="125"/>
      <c r="DW143" s="125"/>
      <c r="DX143" s="125"/>
      <c r="DY143" s="125"/>
      <c r="DZ143" s="125"/>
      <c r="EA143" s="125"/>
      <c r="EB143" s="125"/>
      <c r="EC143" s="125"/>
      <c r="ED143" s="125"/>
      <c r="EE143" s="125"/>
      <c r="EF143" s="125"/>
      <c r="EG143" s="125"/>
      <c r="EH143" s="125"/>
      <c r="EI143" s="125"/>
      <c r="EJ143" s="125"/>
      <c r="EK143" s="125"/>
      <c r="EL143" s="125"/>
      <c r="EM143" s="125"/>
      <c r="EN143" s="125"/>
      <c r="EO143" s="125"/>
      <c r="EP143" s="125"/>
      <c r="EQ143" s="125"/>
      <c r="ER143" s="125"/>
      <c r="ES143" s="125"/>
      <c r="ET143" s="125"/>
      <c r="EU143" s="125"/>
      <c r="EV143" s="125"/>
      <c r="EW143" s="125"/>
      <c r="EX143" s="125"/>
      <c r="EY143" s="125"/>
      <c r="EZ143" s="125"/>
      <c r="FA143" s="125"/>
      <c r="FB143" s="125"/>
      <c r="FC143" s="125"/>
      <c r="FD143" s="125"/>
      <c r="FE143" s="125"/>
      <c r="FF143" s="125"/>
      <c r="FG143" s="125"/>
      <c r="FH143" s="125"/>
      <c r="FI143" s="125"/>
      <c r="FJ143" s="125"/>
      <c r="FK143" s="125"/>
      <c r="FL143" s="125"/>
      <c r="FM143" s="125"/>
      <c r="FN143" s="125"/>
      <c r="FO143" s="125"/>
      <c r="FP143" s="125"/>
      <c r="FQ143" s="125"/>
      <c r="FR143" s="125"/>
      <c r="FS143" s="125"/>
      <c r="FT143" s="125"/>
      <c r="FU143" s="125"/>
      <c r="FV143" s="125"/>
      <c r="FW143" s="125"/>
      <c r="FX143" s="125"/>
      <c r="FY143" s="125"/>
      <c r="FZ143" s="125"/>
      <c r="GA143" s="125"/>
      <c r="GB143" s="125"/>
      <c r="GC143" s="125"/>
      <c r="GD143" s="125"/>
      <c r="GE143" s="125"/>
      <c r="GF143" s="125"/>
      <c r="GG143" s="125"/>
      <c r="GH143" s="125"/>
      <c r="GI143" s="125"/>
      <c r="GJ143" s="125"/>
      <c r="GK143" s="125"/>
      <c r="GL143" s="125"/>
      <c r="GM143" s="125"/>
      <c r="GN143" s="125"/>
      <c r="GO143" s="125"/>
      <c r="GP143" s="125"/>
      <c r="GQ143" s="125"/>
      <c r="GR143" s="125"/>
      <c r="GS143" s="125"/>
      <c r="GT143" s="125"/>
      <c r="GU143" s="125"/>
      <c r="GV143" s="125"/>
      <c r="GW143" s="125"/>
      <c r="GX143" s="125"/>
      <c r="GY143" s="125"/>
      <c r="GZ143" s="125"/>
      <c r="HA143" s="125"/>
      <c r="HB143" s="125"/>
      <c r="HC143" s="125"/>
      <c r="HD143" s="125"/>
      <c r="HE143" s="125"/>
      <c r="HF143" s="125"/>
      <c r="HG143" s="125"/>
      <c r="HH143" s="125"/>
      <c r="HI143" s="125"/>
      <c r="HJ143" s="125"/>
      <c r="HK143" s="125"/>
      <c r="HL143" s="125"/>
      <c r="HM143" s="125"/>
      <c r="HN143" s="125"/>
      <c r="HO143" s="125"/>
      <c r="HP143" s="125"/>
      <c r="HQ143" s="125"/>
      <c r="HR143" s="125"/>
      <c r="HS143" s="125"/>
      <c r="HT143" s="125"/>
      <c r="HU143" s="125"/>
      <c r="HV143" s="125"/>
      <c r="HW143" s="125"/>
      <c r="HX143" s="125"/>
      <c r="HY143" s="125"/>
      <c r="HZ143" s="125"/>
      <c r="IA143" s="125"/>
      <c r="IB143" s="125"/>
      <c r="IC143" s="125"/>
      <c r="ID143" s="125"/>
      <c r="IE143" s="125"/>
      <c r="IF143" s="125"/>
      <c r="IG143" s="125"/>
      <c r="IH143" s="125"/>
      <c r="II143" s="125"/>
      <c r="IJ143" s="125"/>
      <c r="IK143" s="125"/>
      <c r="IL143" s="125"/>
      <c r="IM143" s="125"/>
      <c r="IN143" s="125"/>
      <c r="IO143" s="125"/>
      <c r="IP143" s="125"/>
      <c r="IQ143" s="125"/>
      <c r="IR143" s="125"/>
      <c r="IS143" s="125"/>
      <c r="IT143" s="125"/>
      <c r="IU143" s="125"/>
      <c r="IV143" s="125"/>
    </row>
    <row r="144" spans="1:256" customFormat="1" ht="24.95" customHeight="1" x14ac:dyDescent="0.2">
      <c r="A144" s="304"/>
      <c r="B144" s="402" t="s">
        <v>338</v>
      </c>
      <c r="C144" s="402"/>
      <c r="D144" s="402"/>
      <c r="E144" s="402"/>
      <c r="F144" s="402"/>
      <c r="G144" s="403">
        <v>13267.24</v>
      </c>
      <c r="H144" s="403"/>
      <c r="I144" s="168"/>
      <c r="J144" s="168"/>
      <c r="K144" s="133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24"/>
      <c r="BD144" s="124"/>
      <c r="BE144" s="124"/>
      <c r="BF144" s="125"/>
      <c r="BG144" s="125"/>
      <c r="BH144" s="125"/>
      <c r="BI144" s="125"/>
      <c r="BJ144" s="125"/>
      <c r="BK144" s="125"/>
      <c r="BL144" s="125"/>
      <c r="BM144" s="125"/>
      <c r="BN144" s="125"/>
      <c r="BO144" s="125"/>
      <c r="BP144" s="125"/>
      <c r="BQ144" s="125"/>
      <c r="BR144" s="125"/>
      <c r="BS144" s="125"/>
      <c r="BT144" s="125"/>
      <c r="BU144" s="125"/>
      <c r="BV144" s="125"/>
      <c r="BW144" s="125"/>
      <c r="BX144" s="125"/>
      <c r="BY144" s="125"/>
      <c r="BZ144" s="125"/>
      <c r="CA144" s="125"/>
      <c r="CB144" s="125"/>
      <c r="CC144" s="125"/>
      <c r="CD144" s="125"/>
      <c r="CE144" s="125"/>
      <c r="CF144" s="125"/>
      <c r="CG144" s="125"/>
      <c r="CH144" s="125"/>
      <c r="CI144" s="125"/>
      <c r="CJ144" s="125"/>
      <c r="CK144" s="125"/>
      <c r="CL144" s="125"/>
      <c r="CM144" s="125"/>
      <c r="CN144" s="125"/>
      <c r="CO144" s="125"/>
      <c r="CP144" s="125"/>
      <c r="CQ144" s="125"/>
      <c r="CR144" s="125"/>
      <c r="CS144" s="125"/>
      <c r="CT144" s="125"/>
      <c r="CU144" s="125"/>
      <c r="CV144" s="125"/>
      <c r="CW144" s="125"/>
      <c r="CX144" s="125"/>
      <c r="CY144" s="125"/>
      <c r="CZ144" s="125"/>
      <c r="DA144" s="125"/>
      <c r="DB144" s="125"/>
      <c r="DC144" s="125"/>
      <c r="DD144" s="125"/>
      <c r="DE144" s="125"/>
      <c r="DF144" s="125"/>
      <c r="DG144" s="125"/>
      <c r="DH144" s="125"/>
      <c r="DI144" s="125"/>
      <c r="DJ144" s="125"/>
      <c r="DK144" s="125"/>
      <c r="DL144" s="125"/>
      <c r="DM144" s="125"/>
      <c r="DN144" s="125"/>
      <c r="DO144" s="125"/>
      <c r="DP144" s="125"/>
      <c r="DQ144" s="125"/>
      <c r="DR144" s="125"/>
      <c r="DS144" s="125"/>
      <c r="DT144" s="125"/>
      <c r="DU144" s="125"/>
      <c r="DV144" s="125"/>
      <c r="DW144" s="125"/>
      <c r="DX144" s="125"/>
      <c r="DY144" s="125"/>
      <c r="DZ144" s="125"/>
      <c r="EA144" s="125"/>
      <c r="EB144" s="125"/>
      <c r="EC144" s="125"/>
      <c r="ED144" s="125"/>
      <c r="EE144" s="125"/>
      <c r="EF144" s="125"/>
      <c r="EG144" s="125"/>
      <c r="EH144" s="125"/>
      <c r="EI144" s="125"/>
      <c r="EJ144" s="125"/>
      <c r="EK144" s="125"/>
      <c r="EL144" s="125"/>
      <c r="EM144" s="125"/>
      <c r="EN144" s="125"/>
      <c r="EO144" s="125"/>
      <c r="EP144" s="125"/>
      <c r="EQ144" s="125"/>
      <c r="ER144" s="125"/>
      <c r="ES144" s="125"/>
      <c r="ET144" s="125"/>
      <c r="EU144" s="125"/>
      <c r="EV144" s="125"/>
      <c r="EW144" s="125"/>
      <c r="EX144" s="125"/>
      <c r="EY144" s="125"/>
      <c r="EZ144" s="125"/>
      <c r="FA144" s="125"/>
      <c r="FB144" s="125"/>
      <c r="FC144" s="125"/>
      <c r="FD144" s="125"/>
      <c r="FE144" s="125"/>
      <c r="FF144" s="125"/>
      <c r="FG144" s="125"/>
      <c r="FH144" s="125"/>
      <c r="FI144" s="125"/>
      <c r="FJ144" s="125"/>
      <c r="FK144" s="125"/>
      <c r="FL144" s="125"/>
      <c r="FM144" s="125"/>
      <c r="FN144" s="125"/>
      <c r="FO144" s="125"/>
      <c r="FP144" s="125"/>
      <c r="FQ144" s="125"/>
      <c r="FR144" s="125"/>
      <c r="FS144" s="125"/>
      <c r="FT144" s="125"/>
      <c r="FU144" s="125"/>
      <c r="FV144" s="125"/>
      <c r="FW144" s="125"/>
      <c r="FX144" s="125"/>
      <c r="FY144" s="125"/>
      <c r="FZ144" s="125"/>
      <c r="GA144" s="125"/>
      <c r="GB144" s="125"/>
      <c r="GC144" s="125"/>
      <c r="GD144" s="125"/>
      <c r="GE144" s="125"/>
      <c r="GF144" s="125"/>
      <c r="GG144" s="125"/>
      <c r="GH144" s="125"/>
      <c r="GI144" s="125"/>
      <c r="GJ144" s="125"/>
      <c r="GK144" s="125"/>
      <c r="GL144" s="125"/>
      <c r="GM144" s="125"/>
      <c r="GN144" s="125"/>
      <c r="GO144" s="125"/>
      <c r="GP144" s="125"/>
      <c r="GQ144" s="125"/>
      <c r="GR144" s="125"/>
      <c r="GS144" s="125"/>
      <c r="GT144" s="125"/>
      <c r="GU144" s="125"/>
      <c r="GV144" s="125"/>
      <c r="GW144" s="125"/>
      <c r="GX144" s="125"/>
      <c r="GY144" s="125"/>
      <c r="GZ144" s="125"/>
      <c r="HA144" s="125"/>
      <c r="HB144" s="125"/>
      <c r="HC144" s="125"/>
      <c r="HD144" s="125"/>
      <c r="HE144" s="125"/>
      <c r="HF144" s="125"/>
      <c r="HG144" s="125"/>
      <c r="HH144" s="125"/>
      <c r="HI144" s="125"/>
      <c r="HJ144" s="125"/>
      <c r="HK144" s="125"/>
      <c r="HL144" s="125"/>
      <c r="HM144" s="125"/>
      <c r="HN144" s="125"/>
      <c r="HO144" s="125"/>
      <c r="HP144" s="125"/>
      <c r="HQ144" s="125"/>
      <c r="HR144" s="125"/>
      <c r="HS144" s="125"/>
      <c r="HT144" s="125"/>
      <c r="HU144" s="125"/>
      <c r="HV144" s="125"/>
      <c r="HW144" s="125"/>
      <c r="HX144" s="125"/>
      <c r="HY144" s="125"/>
      <c r="HZ144" s="125"/>
      <c r="IA144" s="125"/>
      <c r="IB144" s="125"/>
      <c r="IC144" s="125"/>
      <c r="ID144" s="125"/>
      <c r="IE144" s="125"/>
      <c r="IF144" s="125"/>
      <c r="IG144" s="125"/>
      <c r="IH144" s="125"/>
      <c r="II144" s="125"/>
      <c r="IJ144" s="125"/>
      <c r="IK144" s="125"/>
      <c r="IL144" s="125"/>
      <c r="IM144" s="125"/>
      <c r="IN144" s="125"/>
      <c r="IO144" s="125"/>
      <c r="IP144" s="125"/>
      <c r="IQ144" s="125"/>
      <c r="IR144" s="125"/>
      <c r="IS144" s="125"/>
      <c r="IT144" s="125"/>
      <c r="IU144" s="125"/>
      <c r="IV144" s="125"/>
    </row>
    <row r="145" spans="1:256" customFormat="1" ht="24.95" customHeight="1" x14ac:dyDescent="0.2">
      <c r="A145" s="306"/>
      <c r="B145" s="402" t="s">
        <v>341</v>
      </c>
      <c r="C145" s="402"/>
      <c r="D145" s="402"/>
      <c r="E145" s="402"/>
      <c r="F145" s="402"/>
      <c r="G145" s="403">
        <v>248675.99</v>
      </c>
      <c r="H145" s="403"/>
      <c r="I145" s="168"/>
      <c r="J145" s="168"/>
      <c r="K145" s="133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5"/>
      <c r="BG145" s="125"/>
      <c r="BH145" s="125"/>
      <c r="BI145" s="125"/>
      <c r="BJ145" s="125"/>
      <c r="BK145" s="125"/>
      <c r="BL145" s="125"/>
      <c r="BM145" s="125"/>
      <c r="BN145" s="125"/>
      <c r="BO145" s="125"/>
      <c r="BP145" s="125"/>
      <c r="BQ145" s="125"/>
      <c r="BR145" s="125"/>
      <c r="BS145" s="125"/>
      <c r="BT145" s="125"/>
      <c r="BU145" s="125"/>
      <c r="BV145" s="125"/>
      <c r="BW145" s="125"/>
      <c r="BX145" s="125"/>
      <c r="BY145" s="125"/>
      <c r="BZ145" s="125"/>
      <c r="CA145" s="125"/>
      <c r="CB145" s="125"/>
      <c r="CC145" s="125"/>
      <c r="CD145" s="125"/>
      <c r="CE145" s="125"/>
      <c r="CF145" s="125"/>
      <c r="CG145" s="125"/>
      <c r="CH145" s="125"/>
      <c r="CI145" s="125"/>
      <c r="CJ145" s="125"/>
      <c r="CK145" s="125"/>
      <c r="CL145" s="125"/>
      <c r="CM145" s="125"/>
      <c r="CN145" s="125"/>
      <c r="CO145" s="125"/>
      <c r="CP145" s="125"/>
      <c r="CQ145" s="125"/>
      <c r="CR145" s="125"/>
      <c r="CS145" s="125"/>
      <c r="CT145" s="125"/>
      <c r="CU145" s="125"/>
      <c r="CV145" s="125"/>
      <c r="CW145" s="125"/>
      <c r="CX145" s="125"/>
      <c r="CY145" s="125"/>
      <c r="CZ145" s="125"/>
      <c r="DA145" s="125"/>
      <c r="DB145" s="125"/>
      <c r="DC145" s="125"/>
      <c r="DD145" s="125"/>
      <c r="DE145" s="125"/>
      <c r="DF145" s="125"/>
      <c r="DG145" s="125"/>
      <c r="DH145" s="125"/>
      <c r="DI145" s="125"/>
      <c r="DJ145" s="125"/>
      <c r="DK145" s="125"/>
      <c r="DL145" s="125"/>
      <c r="DM145" s="125"/>
      <c r="DN145" s="125"/>
      <c r="DO145" s="125"/>
      <c r="DP145" s="125"/>
      <c r="DQ145" s="125"/>
      <c r="DR145" s="125"/>
      <c r="DS145" s="125"/>
      <c r="DT145" s="125"/>
      <c r="DU145" s="125"/>
      <c r="DV145" s="125"/>
      <c r="DW145" s="125"/>
      <c r="DX145" s="125"/>
      <c r="DY145" s="125"/>
      <c r="DZ145" s="125"/>
      <c r="EA145" s="125"/>
      <c r="EB145" s="125"/>
      <c r="EC145" s="125"/>
      <c r="ED145" s="125"/>
      <c r="EE145" s="125"/>
      <c r="EF145" s="125"/>
      <c r="EG145" s="125"/>
      <c r="EH145" s="125"/>
      <c r="EI145" s="125"/>
      <c r="EJ145" s="125"/>
      <c r="EK145" s="125"/>
      <c r="EL145" s="125"/>
      <c r="EM145" s="125"/>
      <c r="EN145" s="125"/>
      <c r="EO145" s="125"/>
      <c r="EP145" s="125"/>
      <c r="EQ145" s="125"/>
      <c r="ER145" s="125"/>
      <c r="ES145" s="125"/>
      <c r="ET145" s="125"/>
      <c r="EU145" s="125"/>
      <c r="EV145" s="125"/>
      <c r="EW145" s="125"/>
      <c r="EX145" s="125"/>
      <c r="EY145" s="125"/>
      <c r="EZ145" s="125"/>
      <c r="FA145" s="125"/>
      <c r="FB145" s="125"/>
      <c r="FC145" s="125"/>
      <c r="FD145" s="125"/>
      <c r="FE145" s="125"/>
      <c r="FF145" s="125"/>
      <c r="FG145" s="125"/>
      <c r="FH145" s="125"/>
      <c r="FI145" s="125"/>
      <c r="FJ145" s="125"/>
      <c r="FK145" s="125"/>
      <c r="FL145" s="125"/>
      <c r="FM145" s="125"/>
      <c r="FN145" s="125"/>
      <c r="FO145" s="125"/>
      <c r="FP145" s="125"/>
      <c r="FQ145" s="125"/>
      <c r="FR145" s="125"/>
      <c r="FS145" s="125"/>
      <c r="FT145" s="125"/>
      <c r="FU145" s="125"/>
      <c r="FV145" s="125"/>
      <c r="FW145" s="125"/>
      <c r="FX145" s="125"/>
      <c r="FY145" s="125"/>
      <c r="FZ145" s="125"/>
      <c r="GA145" s="125"/>
      <c r="GB145" s="125"/>
      <c r="GC145" s="125"/>
      <c r="GD145" s="125"/>
      <c r="GE145" s="125"/>
      <c r="GF145" s="125"/>
      <c r="GG145" s="125"/>
      <c r="GH145" s="125"/>
      <c r="GI145" s="125"/>
      <c r="GJ145" s="125"/>
      <c r="GK145" s="125"/>
      <c r="GL145" s="125"/>
      <c r="GM145" s="125"/>
      <c r="GN145" s="125"/>
      <c r="GO145" s="125"/>
      <c r="GP145" s="125"/>
      <c r="GQ145" s="125"/>
      <c r="GR145" s="125"/>
      <c r="GS145" s="125"/>
      <c r="GT145" s="125"/>
      <c r="GU145" s="125"/>
      <c r="GV145" s="125"/>
      <c r="GW145" s="125"/>
      <c r="GX145" s="125"/>
      <c r="GY145" s="125"/>
      <c r="GZ145" s="125"/>
      <c r="HA145" s="125"/>
      <c r="HB145" s="125"/>
      <c r="HC145" s="125"/>
      <c r="HD145" s="125"/>
      <c r="HE145" s="125"/>
      <c r="HF145" s="125"/>
      <c r="HG145" s="125"/>
      <c r="HH145" s="125"/>
      <c r="HI145" s="125"/>
      <c r="HJ145" s="125"/>
      <c r="HK145" s="125"/>
      <c r="HL145" s="125"/>
      <c r="HM145" s="125"/>
      <c r="HN145" s="125"/>
      <c r="HO145" s="125"/>
      <c r="HP145" s="125"/>
      <c r="HQ145" s="125"/>
      <c r="HR145" s="125"/>
      <c r="HS145" s="125"/>
      <c r="HT145" s="125"/>
      <c r="HU145" s="125"/>
      <c r="HV145" s="125"/>
      <c r="HW145" s="125"/>
      <c r="HX145" s="125"/>
      <c r="HY145" s="125"/>
      <c r="HZ145" s="125"/>
      <c r="IA145" s="125"/>
      <c r="IB145" s="125"/>
      <c r="IC145" s="125"/>
      <c r="ID145" s="125"/>
      <c r="IE145" s="125"/>
      <c r="IF145" s="125"/>
      <c r="IG145" s="125"/>
      <c r="IH145" s="125"/>
      <c r="II145" s="125"/>
      <c r="IJ145" s="125"/>
      <c r="IK145" s="125"/>
      <c r="IL145" s="125"/>
      <c r="IM145" s="125"/>
      <c r="IN145" s="125"/>
      <c r="IO145" s="125"/>
      <c r="IP145" s="125"/>
      <c r="IQ145" s="125"/>
      <c r="IR145" s="125"/>
      <c r="IS145" s="125"/>
      <c r="IT145" s="125"/>
      <c r="IU145" s="125"/>
      <c r="IV145" s="125"/>
    </row>
    <row r="146" spans="1:256" customFormat="1" ht="24.95" customHeight="1" x14ac:dyDescent="0.2">
      <c r="A146" s="307"/>
      <c r="B146" s="402" t="s">
        <v>340</v>
      </c>
      <c r="C146" s="402"/>
      <c r="D146" s="402"/>
      <c r="E146" s="402"/>
      <c r="F146" s="402"/>
      <c r="G146" s="403">
        <v>89814.88</v>
      </c>
      <c r="H146" s="403"/>
      <c r="I146" s="168"/>
      <c r="J146" s="168"/>
      <c r="K146" s="133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4"/>
      <c r="BD146" s="124"/>
      <c r="BE146" s="124"/>
      <c r="BF146" s="125"/>
      <c r="BG146" s="125"/>
      <c r="BH146" s="125"/>
      <c r="BI146" s="125"/>
      <c r="BJ146" s="125"/>
      <c r="BK146" s="125"/>
      <c r="BL146" s="125"/>
      <c r="BM146" s="125"/>
      <c r="BN146" s="125"/>
      <c r="BO146" s="125"/>
      <c r="BP146" s="125"/>
      <c r="BQ146" s="125"/>
      <c r="BR146" s="125"/>
      <c r="BS146" s="125"/>
      <c r="BT146" s="125"/>
      <c r="BU146" s="125"/>
      <c r="BV146" s="125"/>
      <c r="BW146" s="125"/>
      <c r="BX146" s="125"/>
      <c r="BY146" s="125"/>
      <c r="BZ146" s="125"/>
      <c r="CA146" s="125"/>
      <c r="CB146" s="125"/>
      <c r="CC146" s="125"/>
      <c r="CD146" s="125"/>
      <c r="CE146" s="125"/>
      <c r="CF146" s="125"/>
      <c r="CG146" s="125"/>
      <c r="CH146" s="125"/>
      <c r="CI146" s="125"/>
      <c r="CJ146" s="125"/>
      <c r="CK146" s="125"/>
      <c r="CL146" s="125"/>
      <c r="CM146" s="125"/>
      <c r="CN146" s="125"/>
      <c r="CO146" s="125"/>
      <c r="CP146" s="125"/>
      <c r="CQ146" s="125"/>
      <c r="CR146" s="125"/>
      <c r="CS146" s="125"/>
      <c r="CT146" s="125"/>
      <c r="CU146" s="125"/>
      <c r="CV146" s="125"/>
      <c r="CW146" s="125"/>
      <c r="CX146" s="125"/>
      <c r="CY146" s="125"/>
      <c r="CZ146" s="125"/>
      <c r="DA146" s="125"/>
      <c r="DB146" s="125"/>
      <c r="DC146" s="125"/>
      <c r="DD146" s="125"/>
      <c r="DE146" s="125"/>
      <c r="DF146" s="125"/>
      <c r="DG146" s="125"/>
      <c r="DH146" s="125"/>
      <c r="DI146" s="125"/>
      <c r="DJ146" s="125"/>
      <c r="DK146" s="125"/>
      <c r="DL146" s="125"/>
      <c r="DM146" s="125"/>
      <c r="DN146" s="125"/>
      <c r="DO146" s="125"/>
      <c r="DP146" s="125"/>
      <c r="DQ146" s="125"/>
      <c r="DR146" s="125"/>
      <c r="DS146" s="125"/>
      <c r="DT146" s="125"/>
      <c r="DU146" s="125"/>
      <c r="DV146" s="125"/>
      <c r="DW146" s="125"/>
      <c r="DX146" s="125"/>
      <c r="DY146" s="125"/>
      <c r="DZ146" s="125"/>
      <c r="EA146" s="125"/>
      <c r="EB146" s="125"/>
      <c r="EC146" s="125"/>
      <c r="ED146" s="125"/>
      <c r="EE146" s="125"/>
      <c r="EF146" s="125"/>
      <c r="EG146" s="125"/>
      <c r="EH146" s="125"/>
      <c r="EI146" s="125"/>
      <c r="EJ146" s="125"/>
      <c r="EK146" s="125"/>
      <c r="EL146" s="125"/>
      <c r="EM146" s="125"/>
      <c r="EN146" s="125"/>
      <c r="EO146" s="125"/>
      <c r="EP146" s="125"/>
      <c r="EQ146" s="125"/>
      <c r="ER146" s="125"/>
      <c r="ES146" s="125"/>
      <c r="ET146" s="125"/>
      <c r="EU146" s="125"/>
      <c r="EV146" s="125"/>
      <c r="EW146" s="125"/>
      <c r="EX146" s="125"/>
      <c r="EY146" s="125"/>
      <c r="EZ146" s="125"/>
      <c r="FA146" s="125"/>
      <c r="FB146" s="125"/>
      <c r="FC146" s="125"/>
      <c r="FD146" s="125"/>
      <c r="FE146" s="125"/>
      <c r="FF146" s="125"/>
      <c r="FG146" s="125"/>
      <c r="FH146" s="125"/>
      <c r="FI146" s="125"/>
      <c r="FJ146" s="125"/>
      <c r="FK146" s="125"/>
      <c r="FL146" s="125"/>
      <c r="FM146" s="125"/>
      <c r="FN146" s="125"/>
      <c r="FO146" s="125"/>
      <c r="FP146" s="125"/>
      <c r="FQ146" s="125"/>
      <c r="FR146" s="125"/>
      <c r="FS146" s="125"/>
      <c r="FT146" s="125"/>
      <c r="FU146" s="125"/>
      <c r="FV146" s="125"/>
      <c r="FW146" s="125"/>
      <c r="FX146" s="125"/>
      <c r="FY146" s="125"/>
      <c r="FZ146" s="125"/>
      <c r="GA146" s="125"/>
      <c r="GB146" s="125"/>
      <c r="GC146" s="125"/>
      <c r="GD146" s="125"/>
      <c r="GE146" s="125"/>
      <c r="GF146" s="125"/>
      <c r="GG146" s="125"/>
      <c r="GH146" s="125"/>
      <c r="GI146" s="125"/>
      <c r="GJ146" s="125"/>
      <c r="GK146" s="125"/>
      <c r="GL146" s="125"/>
      <c r="GM146" s="125"/>
      <c r="GN146" s="125"/>
      <c r="GO146" s="125"/>
      <c r="GP146" s="125"/>
      <c r="GQ146" s="125"/>
      <c r="GR146" s="125"/>
      <c r="GS146" s="125"/>
      <c r="GT146" s="125"/>
      <c r="GU146" s="125"/>
      <c r="GV146" s="125"/>
      <c r="GW146" s="125"/>
      <c r="GX146" s="125"/>
      <c r="GY146" s="125"/>
      <c r="GZ146" s="125"/>
      <c r="HA146" s="125"/>
      <c r="HB146" s="125"/>
      <c r="HC146" s="125"/>
      <c r="HD146" s="125"/>
      <c r="HE146" s="125"/>
      <c r="HF146" s="125"/>
      <c r="HG146" s="125"/>
      <c r="HH146" s="125"/>
      <c r="HI146" s="125"/>
      <c r="HJ146" s="125"/>
      <c r="HK146" s="125"/>
      <c r="HL146" s="125"/>
      <c r="HM146" s="125"/>
      <c r="HN146" s="125"/>
      <c r="HO146" s="125"/>
      <c r="HP146" s="125"/>
      <c r="HQ146" s="125"/>
      <c r="HR146" s="125"/>
      <c r="HS146" s="125"/>
      <c r="HT146" s="125"/>
      <c r="HU146" s="125"/>
      <c r="HV146" s="125"/>
      <c r="HW146" s="125"/>
      <c r="HX146" s="125"/>
      <c r="HY146" s="125"/>
      <c r="HZ146" s="125"/>
      <c r="IA146" s="125"/>
      <c r="IB146" s="125"/>
      <c r="IC146" s="125"/>
      <c r="ID146" s="125"/>
      <c r="IE146" s="125"/>
      <c r="IF146" s="125"/>
      <c r="IG146" s="125"/>
      <c r="IH146" s="125"/>
      <c r="II146" s="125"/>
      <c r="IJ146" s="125"/>
      <c r="IK146" s="125"/>
      <c r="IL146" s="125"/>
      <c r="IM146" s="125"/>
      <c r="IN146" s="125"/>
      <c r="IO146" s="125"/>
      <c r="IP146" s="125"/>
      <c r="IQ146" s="125"/>
      <c r="IR146" s="125"/>
      <c r="IS146" s="125"/>
      <c r="IT146" s="125"/>
      <c r="IU146" s="125"/>
      <c r="IV146" s="125"/>
    </row>
    <row r="147" spans="1:256" customFormat="1" ht="24.95" customHeight="1" x14ac:dyDescent="0.2">
      <c r="A147" s="300" t="s">
        <v>45</v>
      </c>
      <c r="B147" s="401" t="s">
        <v>254</v>
      </c>
      <c r="C147" s="401"/>
      <c r="D147" s="401"/>
      <c r="E147" s="401"/>
      <c r="F147" s="401"/>
      <c r="G147" s="398">
        <f>SUM(G148:H157)</f>
        <v>1065269.96</v>
      </c>
      <c r="H147" s="398"/>
      <c r="I147" s="168"/>
      <c r="J147" s="168"/>
      <c r="K147" s="133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124"/>
      <c r="BE147" s="124"/>
      <c r="BF147" s="125"/>
      <c r="BG147" s="125"/>
      <c r="BH147" s="125"/>
      <c r="BI147" s="125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125"/>
      <c r="CM147" s="125"/>
      <c r="CN147" s="125"/>
      <c r="CO147" s="125"/>
      <c r="CP147" s="125"/>
      <c r="CQ147" s="125"/>
      <c r="CR147" s="125"/>
      <c r="CS147" s="125"/>
      <c r="CT147" s="125"/>
      <c r="CU147" s="125"/>
      <c r="CV147" s="125"/>
      <c r="CW147" s="125"/>
      <c r="CX147" s="125"/>
      <c r="CY147" s="125"/>
      <c r="CZ147" s="125"/>
      <c r="DA147" s="125"/>
      <c r="DB147" s="125"/>
      <c r="DC147" s="125"/>
      <c r="DD147" s="125"/>
      <c r="DE147" s="125"/>
      <c r="DF147" s="125"/>
      <c r="DG147" s="125"/>
      <c r="DH147" s="125"/>
      <c r="DI147" s="125"/>
      <c r="DJ147" s="125"/>
      <c r="DK147" s="125"/>
      <c r="DL147" s="125"/>
      <c r="DM147" s="125"/>
      <c r="DN147" s="125"/>
      <c r="DO147" s="125"/>
      <c r="DP147" s="125"/>
      <c r="DQ147" s="125"/>
      <c r="DR147" s="125"/>
      <c r="DS147" s="125"/>
      <c r="DT147" s="125"/>
      <c r="DU147" s="125"/>
      <c r="DV147" s="125"/>
      <c r="DW147" s="125"/>
      <c r="DX147" s="125"/>
      <c r="DY147" s="125"/>
      <c r="DZ147" s="125"/>
      <c r="EA147" s="125"/>
      <c r="EB147" s="125"/>
      <c r="EC147" s="125"/>
      <c r="ED147" s="125"/>
      <c r="EE147" s="125"/>
      <c r="EF147" s="125"/>
      <c r="EG147" s="125"/>
      <c r="EH147" s="125"/>
      <c r="EI147" s="125"/>
      <c r="EJ147" s="125"/>
      <c r="EK147" s="125"/>
      <c r="EL147" s="125"/>
      <c r="EM147" s="125"/>
      <c r="EN147" s="125"/>
      <c r="EO147" s="125"/>
      <c r="EP147" s="125"/>
      <c r="EQ147" s="125"/>
      <c r="ER147" s="125"/>
      <c r="ES147" s="125"/>
      <c r="ET147" s="125"/>
      <c r="EU147" s="125"/>
      <c r="EV147" s="125"/>
      <c r="EW147" s="125"/>
      <c r="EX147" s="125"/>
      <c r="EY147" s="125"/>
      <c r="EZ147" s="125"/>
      <c r="FA147" s="125"/>
      <c r="FB147" s="125"/>
      <c r="FC147" s="125"/>
      <c r="FD147" s="125"/>
      <c r="FE147" s="125"/>
      <c r="FF147" s="125"/>
      <c r="FG147" s="125"/>
      <c r="FH147" s="125"/>
      <c r="FI147" s="125"/>
      <c r="FJ147" s="125"/>
      <c r="FK147" s="125"/>
      <c r="FL147" s="125"/>
      <c r="FM147" s="125"/>
      <c r="FN147" s="125"/>
      <c r="FO147" s="125"/>
      <c r="FP147" s="125"/>
      <c r="FQ147" s="125"/>
      <c r="FR147" s="125"/>
      <c r="FS147" s="125"/>
      <c r="FT147" s="125"/>
      <c r="FU147" s="125"/>
      <c r="FV147" s="125"/>
      <c r="FW147" s="125"/>
      <c r="FX147" s="125"/>
      <c r="FY147" s="125"/>
      <c r="FZ147" s="125"/>
      <c r="GA147" s="125"/>
      <c r="GB147" s="125"/>
      <c r="GC147" s="125"/>
      <c r="GD147" s="125"/>
      <c r="GE147" s="125"/>
      <c r="GF147" s="125"/>
      <c r="GG147" s="125"/>
      <c r="GH147" s="125"/>
      <c r="GI147" s="125"/>
      <c r="GJ147" s="125"/>
      <c r="GK147" s="125"/>
      <c r="GL147" s="125"/>
      <c r="GM147" s="125"/>
      <c r="GN147" s="125"/>
      <c r="GO147" s="125"/>
      <c r="GP147" s="125"/>
      <c r="GQ147" s="125"/>
      <c r="GR147" s="125"/>
      <c r="GS147" s="125"/>
      <c r="GT147" s="125"/>
      <c r="GU147" s="125"/>
      <c r="GV147" s="125"/>
      <c r="GW147" s="125"/>
      <c r="GX147" s="125"/>
      <c r="GY147" s="125"/>
      <c r="GZ147" s="125"/>
      <c r="HA147" s="125"/>
      <c r="HB147" s="125"/>
      <c r="HC147" s="125"/>
      <c r="HD147" s="125"/>
      <c r="HE147" s="125"/>
      <c r="HF147" s="125"/>
      <c r="HG147" s="125"/>
      <c r="HH147" s="125"/>
      <c r="HI147" s="125"/>
      <c r="HJ147" s="125"/>
      <c r="HK147" s="125"/>
      <c r="HL147" s="125"/>
      <c r="HM147" s="125"/>
      <c r="HN147" s="125"/>
      <c r="HO147" s="125"/>
      <c r="HP147" s="125"/>
      <c r="HQ147" s="125"/>
      <c r="HR147" s="125"/>
      <c r="HS147" s="125"/>
      <c r="HT147" s="125"/>
      <c r="HU147" s="125"/>
      <c r="HV147" s="125"/>
      <c r="HW147" s="125"/>
      <c r="HX147" s="125"/>
      <c r="HY147" s="125"/>
      <c r="HZ147" s="125"/>
      <c r="IA147" s="125"/>
      <c r="IB147" s="125"/>
      <c r="IC147" s="125"/>
      <c r="ID147" s="125"/>
      <c r="IE147" s="125"/>
      <c r="IF147" s="125"/>
      <c r="IG147" s="125"/>
      <c r="IH147" s="125"/>
      <c r="II147" s="125"/>
      <c r="IJ147" s="125"/>
      <c r="IK147" s="125"/>
      <c r="IL147" s="125"/>
      <c r="IM147" s="125"/>
      <c r="IN147" s="125"/>
      <c r="IO147" s="125"/>
      <c r="IP147" s="125"/>
      <c r="IQ147" s="125"/>
      <c r="IR147" s="125"/>
      <c r="IS147" s="125"/>
      <c r="IT147" s="125"/>
      <c r="IU147" s="125"/>
      <c r="IV147" s="125"/>
    </row>
    <row r="148" spans="1:256" customFormat="1" ht="27.75" customHeight="1" x14ac:dyDescent="0.2">
      <c r="A148" s="301"/>
      <c r="B148" s="402" t="s">
        <v>347</v>
      </c>
      <c r="C148" s="402"/>
      <c r="D148" s="402"/>
      <c r="E148" s="402"/>
      <c r="F148" s="402"/>
      <c r="G148" s="403">
        <v>65911.240000000005</v>
      </c>
      <c r="H148" s="403"/>
      <c r="I148" s="168"/>
      <c r="J148" s="168"/>
      <c r="K148" s="133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5"/>
      <c r="BG148" s="125"/>
      <c r="BH148" s="125"/>
      <c r="BI148" s="125"/>
      <c r="BJ148" s="125"/>
      <c r="BK148" s="125"/>
      <c r="BL148" s="125"/>
      <c r="BM148" s="125"/>
      <c r="BN148" s="125"/>
      <c r="BO148" s="125"/>
      <c r="BP148" s="125"/>
      <c r="BQ148" s="125"/>
      <c r="BR148" s="125"/>
      <c r="BS148" s="125"/>
      <c r="BT148" s="125"/>
      <c r="BU148" s="125"/>
      <c r="BV148" s="125"/>
      <c r="BW148" s="125"/>
      <c r="BX148" s="125"/>
      <c r="BY148" s="125"/>
      <c r="BZ148" s="125"/>
      <c r="CA148" s="125"/>
      <c r="CB148" s="125"/>
      <c r="CC148" s="125"/>
      <c r="CD148" s="125"/>
      <c r="CE148" s="125"/>
      <c r="CF148" s="125"/>
      <c r="CG148" s="125"/>
      <c r="CH148" s="125"/>
      <c r="CI148" s="125"/>
      <c r="CJ148" s="125"/>
      <c r="CK148" s="125"/>
      <c r="CL148" s="125"/>
      <c r="CM148" s="125"/>
      <c r="CN148" s="125"/>
      <c r="CO148" s="125"/>
      <c r="CP148" s="125"/>
      <c r="CQ148" s="125"/>
      <c r="CR148" s="125"/>
      <c r="CS148" s="125"/>
      <c r="CT148" s="125"/>
      <c r="CU148" s="125"/>
      <c r="CV148" s="125"/>
      <c r="CW148" s="125"/>
      <c r="CX148" s="125"/>
      <c r="CY148" s="125"/>
      <c r="CZ148" s="125"/>
      <c r="DA148" s="125"/>
      <c r="DB148" s="125"/>
      <c r="DC148" s="125"/>
      <c r="DD148" s="125"/>
      <c r="DE148" s="125"/>
      <c r="DF148" s="125"/>
      <c r="DG148" s="125"/>
      <c r="DH148" s="125"/>
      <c r="DI148" s="125"/>
      <c r="DJ148" s="125"/>
      <c r="DK148" s="125"/>
      <c r="DL148" s="125"/>
      <c r="DM148" s="125"/>
      <c r="DN148" s="125"/>
      <c r="DO148" s="125"/>
      <c r="DP148" s="125"/>
      <c r="DQ148" s="125"/>
      <c r="DR148" s="125"/>
      <c r="DS148" s="125"/>
      <c r="DT148" s="125"/>
      <c r="DU148" s="125"/>
      <c r="DV148" s="125"/>
      <c r="DW148" s="125"/>
      <c r="DX148" s="125"/>
      <c r="DY148" s="125"/>
      <c r="DZ148" s="125"/>
      <c r="EA148" s="125"/>
      <c r="EB148" s="125"/>
      <c r="EC148" s="125"/>
      <c r="ED148" s="125"/>
      <c r="EE148" s="125"/>
      <c r="EF148" s="125"/>
      <c r="EG148" s="125"/>
      <c r="EH148" s="125"/>
      <c r="EI148" s="125"/>
      <c r="EJ148" s="125"/>
      <c r="EK148" s="125"/>
      <c r="EL148" s="125"/>
      <c r="EM148" s="125"/>
      <c r="EN148" s="125"/>
      <c r="EO148" s="125"/>
      <c r="EP148" s="125"/>
      <c r="EQ148" s="125"/>
      <c r="ER148" s="125"/>
      <c r="ES148" s="125"/>
      <c r="ET148" s="125"/>
      <c r="EU148" s="125"/>
      <c r="EV148" s="125"/>
      <c r="EW148" s="125"/>
      <c r="EX148" s="125"/>
      <c r="EY148" s="125"/>
      <c r="EZ148" s="125"/>
      <c r="FA148" s="125"/>
      <c r="FB148" s="125"/>
      <c r="FC148" s="125"/>
      <c r="FD148" s="125"/>
      <c r="FE148" s="125"/>
      <c r="FF148" s="125"/>
      <c r="FG148" s="125"/>
      <c r="FH148" s="125"/>
      <c r="FI148" s="125"/>
      <c r="FJ148" s="125"/>
      <c r="FK148" s="125"/>
      <c r="FL148" s="125"/>
      <c r="FM148" s="125"/>
      <c r="FN148" s="125"/>
      <c r="FO148" s="125"/>
      <c r="FP148" s="125"/>
      <c r="FQ148" s="125"/>
      <c r="FR148" s="125"/>
      <c r="FS148" s="125"/>
      <c r="FT148" s="125"/>
      <c r="FU148" s="125"/>
      <c r="FV148" s="125"/>
      <c r="FW148" s="125"/>
      <c r="FX148" s="125"/>
      <c r="FY148" s="125"/>
      <c r="FZ148" s="125"/>
      <c r="GA148" s="125"/>
      <c r="GB148" s="125"/>
      <c r="GC148" s="125"/>
      <c r="GD148" s="125"/>
      <c r="GE148" s="125"/>
      <c r="GF148" s="125"/>
      <c r="GG148" s="125"/>
      <c r="GH148" s="125"/>
      <c r="GI148" s="125"/>
      <c r="GJ148" s="125"/>
      <c r="GK148" s="125"/>
      <c r="GL148" s="125"/>
      <c r="GM148" s="125"/>
      <c r="GN148" s="125"/>
      <c r="GO148" s="125"/>
      <c r="GP148" s="125"/>
      <c r="GQ148" s="125"/>
      <c r="GR148" s="125"/>
      <c r="GS148" s="125"/>
      <c r="GT148" s="125"/>
      <c r="GU148" s="125"/>
      <c r="GV148" s="125"/>
      <c r="GW148" s="125"/>
      <c r="GX148" s="125"/>
      <c r="GY148" s="125"/>
      <c r="GZ148" s="125"/>
      <c r="HA148" s="125"/>
      <c r="HB148" s="125"/>
      <c r="HC148" s="125"/>
      <c r="HD148" s="125"/>
      <c r="HE148" s="125"/>
      <c r="HF148" s="125"/>
      <c r="HG148" s="125"/>
      <c r="HH148" s="125"/>
      <c r="HI148" s="125"/>
      <c r="HJ148" s="125"/>
      <c r="HK148" s="125"/>
      <c r="HL148" s="125"/>
      <c r="HM148" s="125"/>
      <c r="HN148" s="125"/>
      <c r="HO148" s="125"/>
      <c r="HP148" s="125"/>
      <c r="HQ148" s="125"/>
      <c r="HR148" s="125"/>
      <c r="HS148" s="125"/>
      <c r="HT148" s="125"/>
      <c r="HU148" s="125"/>
      <c r="HV148" s="125"/>
      <c r="HW148" s="125"/>
      <c r="HX148" s="125"/>
      <c r="HY148" s="125"/>
      <c r="HZ148" s="125"/>
      <c r="IA148" s="125"/>
      <c r="IB148" s="125"/>
      <c r="IC148" s="125"/>
      <c r="ID148" s="125"/>
      <c r="IE148" s="125"/>
      <c r="IF148" s="125"/>
      <c r="IG148" s="125"/>
      <c r="IH148" s="125"/>
      <c r="II148" s="125"/>
      <c r="IJ148" s="125"/>
      <c r="IK148" s="125"/>
      <c r="IL148" s="125"/>
      <c r="IM148" s="125"/>
      <c r="IN148" s="125"/>
      <c r="IO148" s="125"/>
      <c r="IP148" s="125"/>
      <c r="IQ148" s="125"/>
      <c r="IR148" s="125"/>
      <c r="IS148" s="125"/>
      <c r="IT148" s="125"/>
      <c r="IU148" s="125"/>
      <c r="IV148" s="125"/>
    </row>
    <row r="149" spans="1:256" customFormat="1" ht="27.75" customHeight="1" x14ac:dyDescent="0.2">
      <c r="A149" s="308"/>
      <c r="B149" s="402" t="s">
        <v>348</v>
      </c>
      <c r="C149" s="402"/>
      <c r="D149" s="402"/>
      <c r="E149" s="402"/>
      <c r="F149" s="402"/>
      <c r="G149" s="403">
        <v>173374.7</v>
      </c>
      <c r="H149" s="403"/>
      <c r="I149" s="168"/>
      <c r="J149" s="168"/>
      <c r="K149" s="133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5"/>
      <c r="BG149" s="125"/>
      <c r="BH149" s="125"/>
      <c r="BI149" s="125"/>
      <c r="BJ149" s="125"/>
      <c r="BK149" s="125"/>
      <c r="BL149" s="125"/>
      <c r="BM149" s="125"/>
      <c r="BN149" s="125"/>
      <c r="BO149" s="125"/>
      <c r="BP149" s="125"/>
      <c r="BQ149" s="125"/>
      <c r="BR149" s="125"/>
      <c r="BS149" s="125"/>
      <c r="BT149" s="125"/>
      <c r="BU149" s="125"/>
      <c r="BV149" s="125"/>
      <c r="BW149" s="125"/>
      <c r="BX149" s="125"/>
      <c r="BY149" s="125"/>
      <c r="BZ149" s="125"/>
      <c r="CA149" s="125"/>
      <c r="CB149" s="125"/>
      <c r="CC149" s="125"/>
      <c r="CD149" s="125"/>
      <c r="CE149" s="125"/>
      <c r="CF149" s="125"/>
      <c r="CG149" s="125"/>
      <c r="CH149" s="125"/>
      <c r="CI149" s="125"/>
      <c r="CJ149" s="125"/>
      <c r="CK149" s="125"/>
      <c r="CL149" s="125"/>
      <c r="CM149" s="125"/>
      <c r="CN149" s="125"/>
      <c r="CO149" s="125"/>
      <c r="CP149" s="125"/>
      <c r="CQ149" s="125"/>
      <c r="CR149" s="125"/>
      <c r="CS149" s="125"/>
      <c r="CT149" s="125"/>
      <c r="CU149" s="125"/>
      <c r="CV149" s="125"/>
      <c r="CW149" s="125"/>
      <c r="CX149" s="125"/>
      <c r="CY149" s="125"/>
      <c r="CZ149" s="125"/>
      <c r="DA149" s="125"/>
      <c r="DB149" s="125"/>
      <c r="DC149" s="125"/>
      <c r="DD149" s="125"/>
      <c r="DE149" s="125"/>
      <c r="DF149" s="125"/>
      <c r="DG149" s="125"/>
      <c r="DH149" s="125"/>
      <c r="DI149" s="125"/>
      <c r="DJ149" s="125"/>
      <c r="DK149" s="125"/>
      <c r="DL149" s="125"/>
      <c r="DM149" s="125"/>
      <c r="DN149" s="125"/>
      <c r="DO149" s="125"/>
      <c r="DP149" s="125"/>
      <c r="DQ149" s="125"/>
      <c r="DR149" s="125"/>
      <c r="DS149" s="125"/>
      <c r="DT149" s="125"/>
      <c r="DU149" s="125"/>
      <c r="DV149" s="125"/>
      <c r="DW149" s="125"/>
      <c r="DX149" s="125"/>
      <c r="DY149" s="125"/>
      <c r="DZ149" s="125"/>
      <c r="EA149" s="125"/>
      <c r="EB149" s="125"/>
      <c r="EC149" s="125"/>
      <c r="ED149" s="125"/>
      <c r="EE149" s="125"/>
      <c r="EF149" s="125"/>
      <c r="EG149" s="125"/>
      <c r="EH149" s="125"/>
      <c r="EI149" s="125"/>
      <c r="EJ149" s="125"/>
      <c r="EK149" s="125"/>
      <c r="EL149" s="125"/>
      <c r="EM149" s="125"/>
      <c r="EN149" s="125"/>
      <c r="EO149" s="125"/>
      <c r="EP149" s="125"/>
      <c r="EQ149" s="125"/>
      <c r="ER149" s="125"/>
      <c r="ES149" s="125"/>
      <c r="ET149" s="125"/>
      <c r="EU149" s="125"/>
      <c r="EV149" s="125"/>
      <c r="EW149" s="125"/>
      <c r="EX149" s="125"/>
      <c r="EY149" s="125"/>
      <c r="EZ149" s="125"/>
      <c r="FA149" s="125"/>
      <c r="FB149" s="125"/>
      <c r="FC149" s="125"/>
      <c r="FD149" s="125"/>
      <c r="FE149" s="125"/>
      <c r="FF149" s="125"/>
      <c r="FG149" s="125"/>
      <c r="FH149" s="125"/>
      <c r="FI149" s="125"/>
      <c r="FJ149" s="125"/>
      <c r="FK149" s="125"/>
      <c r="FL149" s="125"/>
      <c r="FM149" s="125"/>
      <c r="FN149" s="125"/>
      <c r="FO149" s="125"/>
      <c r="FP149" s="125"/>
      <c r="FQ149" s="125"/>
      <c r="FR149" s="125"/>
      <c r="FS149" s="125"/>
      <c r="FT149" s="125"/>
      <c r="FU149" s="125"/>
      <c r="FV149" s="125"/>
      <c r="FW149" s="125"/>
      <c r="FX149" s="125"/>
      <c r="FY149" s="125"/>
      <c r="FZ149" s="125"/>
      <c r="GA149" s="125"/>
      <c r="GB149" s="125"/>
      <c r="GC149" s="125"/>
      <c r="GD149" s="125"/>
      <c r="GE149" s="125"/>
      <c r="GF149" s="125"/>
      <c r="GG149" s="125"/>
      <c r="GH149" s="125"/>
      <c r="GI149" s="125"/>
      <c r="GJ149" s="125"/>
      <c r="GK149" s="125"/>
      <c r="GL149" s="125"/>
      <c r="GM149" s="125"/>
      <c r="GN149" s="125"/>
      <c r="GO149" s="125"/>
      <c r="GP149" s="125"/>
      <c r="GQ149" s="125"/>
      <c r="GR149" s="125"/>
      <c r="GS149" s="125"/>
      <c r="GT149" s="125"/>
      <c r="GU149" s="125"/>
      <c r="GV149" s="125"/>
      <c r="GW149" s="125"/>
      <c r="GX149" s="125"/>
      <c r="GY149" s="125"/>
      <c r="GZ149" s="125"/>
      <c r="HA149" s="125"/>
      <c r="HB149" s="125"/>
      <c r="HC149" s="125"/>
      <c r="HD149" s="125"/>
      <c r="HE149" s="125"/>
      <c r="HF149" s="125"/>
      <c r="HG149" s="125"/>
      <c r="HH149" s="125"/>
      <c r="HI149" s="125"/>
      <c r="HJ149" s="125"/>
      <c r="HK149" s="125"/>
      <c r="HL149" s="125"/>
      <c r="HM149" s="125"/>
      <c r="HN149" s="125"/>
      <c r="HO149" s="125"/>
      <c r="HP149" s="125"/>
      <c r="HQ149" s="125"/>
      <c r="HR149" s="125"/>
      <c r="HS149" s="125"/>
      <c r="HT149" s="125"/>
      <c r="HU149" s="125"/>
      <c r="HV149" s="125"/>
      <c r="HW149" s="125"/>
      <c r="HX149" s="125"/>
      <c r="HY149" s="125"/>
      <c r="HZ149" s="125"/>
      <c r="IA149" s="125"/>
      <c r="IB149" s="125"/>
      <c r="IC149" s="125"/>
      <c r="ID149" s="125"/>
      <c r="IE149" s="125"/>
      <c r="IF149" s="125"/>
      <c r="IG149" s="125"/>
      <c r="IH149" s="125"/>
      <c r="II149" s="125"/>
      <c r="IJ149" s="125"/>
      <c r="IK149" s="125"/>
      <c r="IL149" s="125"/>
      <c r="IM149" s="125"/>
      <c r="IN149" s="125"/>
      <c r="IO149" s="125"/>
      <c r="IP149" s="125"/>
      <c r="IQ149" s="125"/>
      <c r="IR149" s="125"/>
      <c r="IS149" s="125"/>
      <c r="IT149" s="125"/>
      <c r="IU149" s="125"/>
      <c r="IV149" s="125"/>
    </row>
    <row r="150" spans="1:256" customFormat="1" ht="27.75" customHeight="1" x14ac:dyDescent="0.2">
      <c r="A150" s="308"/>
      <c r="B150" s="402" t="s">
        <v>349</v>
      </c>
      <c r="C150" s="402"/>
      <c r="D150" s="402"/>
      <c r="E150" s="402"/>
      <c r="F150" s="402"/>
      <c r="G150" s="403">
        <v>113406</v>
      </c>
      <c r="H150" s="403"/>
      <c r="I150" s="168"/>
      <c r="J150" s="168"/>
      <c r="K150" s="133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4"/>
      <c r="BD150" s="124"/>
      <c r="BE150" s="124"/>
      <c r="BF150" s="125"/>
      <c r="BG150" s="125"/>
      <c r="BH150" s="125"/>
      <c r="BI150" s="125"/>
      <c r="BJ150" s="125"/>
      <c r="BK150" s="125"/>
      <c r="BL150" s="125"/>
      <c r="BM150" s="125"/>
      <c r="BN150" s="125"/>
      <c r="BO150" s="125"/>
      <c r="BP150" s="125"/>
      <c r="BQ150" s="125"/>
      <c r="BR150" s="125"/>
      <c r="BS150" s="125"/>
      <c r="BT150" s="125"/>
      <c r="BU150" s="125"/>
      <c r="BV150" s="125"/>
      <c r="BW150" s="125"/>
      <c r="BX150" s="125"/>
      <c r="BY150" s="125"/>
      <c r="BZ150" s="125"/>
      <c r="CA150" s="125"/>
      <c r="CB150" s="125"/>
      <c r="CC150" s="125"/>
      <c r="CD150" s="125"/>
      <c r="CE150" s="125"/>
      <c r="CF150" s="125"/>
      <c r="CG150" s="125"/>
      <c r="CH150" s="125"/>
      <c r="CI150" s="125"/>
      <c r="CJ150" s="125"/>
      <c r="CK150" s="125"/>
      <c r="CL150" s="125"/>
      <c r="CM150" s="125"/>
      <c r="CN150" s="125"/>
      <c r="CO150" s="125"/>
      <c r="CP150" s="125"/>
      <c r="CQ150" s="125"/>
      <c r="CR150" s="125"/>
      <c r="CS150" s="125"/>
      <c r="CT150" s="125"/>
      <c r="CU150" s="125"/>
      <c r="CV150" s="125"/>
      <c r="CW150" s="125"/>
      <c r="CX150" s="125"/>
      <c r="CY150" s="125"/>
      <c r="CZ150" s="125"/>
      <c r="DA150" s="125"/>
      <c r="DB150" s="125"/>
      <c r="DC150" s="125"/>
      <c r="DD150" s="125"/>
      <c r="DE150" s="125"/>
      <c r="DF150" s="125"/>
      <c r="DG150" s="125"/>
      <c r="DH150" s="125"/>
      <c r="DI150" s="125"/>
      <c r="DJ150" s="125"/>
      <c r="DK150" s="125"/>
      <c r="DL150" s="125"/>
      <c r="DM150" s="125"/>
      <c r="DN150" s="125"/>
      <c r="DO150" s="125"/>
      <c r="DP150" s="125"/>
      <c r="DQ150" s="125"/>
      <c r="DR150" s="125"/>
      <c r="DS150" s="125"/>
      <c r="DT150" s="125"/>
      <c r="DU150" s="125"/>
      <c r="DV150" s="125"/>
      <c r="DW150" s="125"/>
      <c r="DX150" s="125"/>
      <c r="DY150" s="125"/>
      <c r="DZ150" s="125"/>
      <c r="EA150" s="125"/>
      <c r="EB150" s="125"/>
      <c r="EC150" s="125"/>
      <c r="ED150" s="125"/>
      <c r="EE150" s="125"/>
      <c r="EF150" s="125"/>
      <c r="EG150" s="125"/>
      <c r="EH150" s="125"/>
      <c r="EI150" s="125"/>
      <c r="EJ150" s="125"/>
      <c r="EK150" s="125"/>
      <c r="EL150" s="125"/>
      <c r="EM150" s="125"/>
      <c r="EN150" s="125"/>
      <c r="EO150" s="125"/>
      <c r="EP150" s="125"/>
      <c r="EQ150" s="125"/>
      <c r="ER150" s="125"/>
      <c r="ES150" s="125"/>
      <c r="ET150" s="125"/>
      <c r="EU150" s="125"/>
      <c r="EV150" s="125"/>
      <c r="EW150" s="125"/>
      <c r="EX150" s="125"/>
      <c r="EY150" s="125"/>
      <c r="EZ150" s="125"/>
      <c r="FA150" s="125"/>
      <c r="FB150" s="125"/>
      <c r="FC150" s="125"/>
      <c r="FD150" s="125"/>
      <c r="FE150" s="125"/>
      <c r="FF150" s="125"/>
      <c r="FG150" s="125"/>
      <c r="FH150" s="125"/>
      <c r="FI150" s="125"/>
      <c r="FJ150" s="125"/>
      <c r="FK150" s="125"/>
      <c r="FL150" s="125"/>
      <c r="FM150" s="125"/>
      <c r="FN150" s="125"/>
      <c r="FO150" s="125"/>
      <c r="FP150" s="125"/>
      <c r="FQ150" s="125"/>
      <c r="FR150" s="125"/>
      <c r="FS150" s="125"/>
      <c r="FT150" s="125"/>
      <c r="FU150" s="125"/>
      <c r="FV150" s="125"/>
      <c r="FW150" s="125"/>
      <c r="FX150" s="125"/>
      <c r="FY150" s="125"/>
      <c r="FZ150" s="125"/>
      <c r="GA150" s="125"/>
      <c r="GB150" s="125"/>
      <c r="GC150" s="125"/>
      <c r="GD150" s="125"/>
      <c r="GE150" s="125"/>
      <c r="GF150" s="125"/>
      <c r="GG150" s="125"/>
      <c r="GH150" s="125"/>
      <c r="GI150" s="125"/>
      <c r="GJ150" s="125"/>
      <c r="GK150" s="125"/>
      <c r="GL150" s="125"/>
      <c r="GM150" s="125"/>
      <c r="GN150" s="125"/>
      <c r="GO150" s="125"/>
      <c r="GP150" s="125"/>
      <c r="GQ150" s="125"/>
      <c r="GR150" s="125"/>
      <c r="GS150" s="125"/>
      <c r="GT150" s="125"/>
      <c r="GU150" s="125"/>
      <c r="GV150" s="125"/>
      <c r="GW150" s="125"/>
      <c r="GX150" s="125"/>
      <c r="GY150" s="125"/>
      <c r="GZ150" s="125"/>
      <c r="HA150" s="125"/>
      <c r="HB150" s="125"/>
      <c r="HC150" s="125"/>
      <c r="HD150" s="125"/>
      <c r="HE150" s="125"/>
      <c r="HF150" s="125"/>
      <c r="HG150" s="125"/>
      <c r="HH150" s="125"/>
      <c r="HI150" s="125"/>
      <c r="HJ150" s="125"/>
      <c r="HK150" s="125"/>
      <c r="HL150" s="125"/>
      <c r="HM150" s="125"/>
      <c r="HN150" s="125"/>
      <c r="HO150" s="125"/>
      <c r="HP150" s="125"/>
      <c r="HQ150" s="125"/>
      <c r="HR150" s="125"/>
      <c r="HS150" s="125"/>
      <c r="HT150" s="125"/>
      <c r="HU150" s="125"/>
      <c r="HV150" s="125"/>
      <c r="HW150" s="125"/>
      <c r="HX150" s="125"/>
      <c r="HY150" s="125"/>
      <c r="HZ150" s="125"/>
      <c r="IA150" s="125"/>
      <c r="IB150" s="125"/>
      <c r="IC150" s="125"/>
      <c r="ID150" s="125"/>
      <c r="IE150" s="125"/>
      <c r="IF150" s="125"/>
      <c r="IG150" s="125"/>
      <c r="IH150" s="125"/>
      <c r="II150" s="125"/>
      <c r="IJ150" s="125"/>
      <c r="IK150" s="125"/>
      <c r="IL150" s="125"/>
      <c r="IM150" s="125"/>
      <c r="IN150" s="125"/>
      <c r="IO150" s="125"/>
      <c r="IP150" s="125"/>
      <c r="IQ150" s="125"/>
      <c r="IR150" s="125"/>
      <c r="IS150" s="125"/>
      <c r="IT150" s="125"/>
      <c r="IU150" s="125"/>
      <c r="IV150" s="125"/>
    </row>
    <row r="151" spans="1:256" customFormat="1" ht="27.75" customHeight="1" x14ac:dyDescent="0.2">
      <c r="A151" s="308"/>
      <c r="B151" s="411" t="s">
        <v>350</v>
      </c>
      <c r="C151" s="411"/>
      <c r="D151" s="411"/>
      <c r="E151" s="411"/>
      <c r="F151" s="411"/>
      <c r="G151" s="403">
        <v>242010.7</v>
      </c>
      <c r="H151" s="403"/>
      <c r="I151" s="168"/>
      <c r="J151" s="168"/>
      <c r="K151" s="133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124"/>
      <c r="BD151" s="124"/>
      <c r="BE151" s="124"/>
      <c r="BF151" s="125"/>
      <c r="BG151" s="125"/>
      <c r="BH151" s="125"/>
      <c r="BI151" s="125"/>
      <c r="BJ151" s="125"/>
      <c r="BK151" s="125"/>
      <c r="BL151" s="125"/>
      <c r="BM151" s="125"/>
      <c r="BN151" s="125"/>
      <c r="BO151" s="125"/>
      <c r="BP151" s="125"/>
      <c r="BQ151" s="125"/>
      <c r="BR151" s="125"/>
      <c r="BS151" s="125"/>
      <c r="BT151" s="125"/>
      <c r="BU151" s="125"/>
      <c r="BV151" s="125"/>
      <c r="BW151" s="125"/>
      <c r="BX151" s="125"/>
      <c r="BY151" s="125"/>
      <c r="BZ151" s="125"/>
      <c r="CA151" s="125"/>
      <c r="CB151" s="125"/>
      <c r="CC151" s="125"/>
      <c r="CD151" s="125"/>
      <c r="CE151" s="125"/>
      <c r="CF151" s="125"/>
      <c r="CG151" s="125"/>
      <c r="CH151" s="125"/>
      <c r="CI151" s="125"/>
      <c r="CJ151" s="125"/>
      <c r="CK151" s="125"/>
      <c r="CL151" s="125"/>
      <c r="CM151" s="125"/>
      <c r="CN151" s="125"/>
      <c r="CO151" s="125"/>
      <c r="CP151" s="125"/>
      <c r="CQ151" s="125"/>
      <c r="CR151" s="125"/>
      <c r="CS151" s="125"/>
      <c r="CT151" s="125"/>
      <c r="CU151" s="125"/>
      <c r="CV151" s="125"/>
      <c r="CW151" s="125"/>
      <c r="CX151" s="125"/>
      <c r="CY151" s="125"/>
      <c r="CZ151" s="125"/>
      <c r="DA151" s="125"/>
      <c r="DB151" s="125"/>
      <c r="DC151" s="125"/>
      <c r="DD151" s="125"/>
      <c r="DE151" s="125"/>
      <c r="DF151" s="125"/>
      <c r="DG151" s="125"/>
      <c r="DH151" s="125"/>
      <c r="DI151" s="125"/>
      <c r="DJ151" s="125"/>
      <c r="DK151" s="125"/>
      <c r="DL151" s="125"/>
      <c r="DM151" s="125"/>
      <c r="DN151" s="125"/>
      <c r="DO151" s="125"/>
      <c r="DP151" s="125"/>
      <c r="DQ151" s="125"/>
      <c r="DR151" s="125"/>
      <c r="DS151" s="125"/>
      <c r="DT151" s="125"/>
      <c r="DU151" s="125"/>
      <c r="DV151" s="125"/>
      <c r="DW151" s="125"/>
      <c r="DX151" s="125"/>
      <c r="DY151" s="125"/>
      <c r="DZ151" s="125"/>
      <c r="EA151" s="125"/>
      <c r="EB151" s="125"/>
      <c r="EC151" s="125"/>
      <c r="ED151" s="125"/>
      <c r="EE151" s="125"/>
      <c r="EF151" s="125"/>
      <c r="EG151" s="125"/>
      <c r="EH151" s="125"/>
      <c r="EI151" s="125"/>
      <c r="EJ151" s="125"/>
      <c r="EK151" s="125"/>
      <c r="EL151" s="125"/>
      <c r="EM151" s="125"/>
      <c r="EN151" s="125"/>
      <c r="EO151" s="125"/>
      <c r="EP151" s="125"/>
      <c r="EQ151" s="125"/>
      <c r="ER151" s="125"/>
      <c r="ES151" s="125"/>
      <c r="ET151" s="125"/>
      <c r="EU151" s="125"/>
      <c r="EV151" s="125"/>
      <c r="EW151" s="125"/>
      <c r="EX151" s="125"/>
      <c r="EY151" s="125"/>
      <c r="EZ151" s="125"/>
      <c r="FA151" s="125"/>
      <c r="FB151" s="125"/>
      <c r="FC151" s="125"/>
      <c r="FD151" s="125"/>
      <c r="FE151" s="125"/>
      <c r="FF151" s="125"/>
      <c r="FG151" s="125"/>
      <c r="FH151" s="125"/>
      <c r="FI151" s="125"/>
      <c r="FJ151" s="125"/>
      <c r="FK151" s="125"/>
      <c r="FL151" s="125"/>
      <c r="FM151" s="125"/>
      <c r="FN151" s="125"/>
      <c r="FO151" s="125"/>
      <c r="FP151" s="125"/>
      <c r="FQ151" s="125"/>
      <c r="FR151" s="125"/>
      <c r="FS151" s="125"/>
      <c r="FT151" s="125"/>
      <c r="FU151" s="125"/>
      <c r="FV151" s="125"/>
      <c r="FW151" s="125"/>
      <c r="FX151" s="125"/>
      <c r="FY151" s="125"/>
      <c r="FZ151" s="125"/>
      <c r="GA151" s="125"/>
      <c r="GB151" s="125"/>
      <c r="GC151" s="125"/>
      <c r="GD151" s="125"/>
      <c r="GE151" s="125"/>
      <c r="GF151" s="125"/>
      <c r="GG151" s="125"/>
      <c r="GH151" s="125"/>
      <c r="GI151" s="125"/>
      <c r="GJ151" s="125"/>
      <c r="GK151" s="125"/>
      <c r="GL151" s="125"/>
      <c r="GM151" s="125"/>
      <c r="GN151" s="125"/>
      <c r="GO151" s="125"/>
      <c r="GP151" s="125"/>
      <c r="GQ151" s="125"/>
      <c r="GR151" s="125"/>
      <c r="GS151" s="125"/>
      <c r="GT151" s="125"/>
      <c r="GU151" s="125"/>
      <c r="GV151" s="125"/>
      <c r="GW151" s="125"/>
      <c r="GX151" s="125"/>
      <c r="GY151" s="125"/>
      <c r="GZ151" s="125"/>
      <c r="HA151" s="125"/>
      <c r="HB151" s="125"/>
      <c r="HC151" s="125"/>
      <c r="HD151" s="125"/>
      <c r="HE151" s="125"/>
      <c r="HF151" s="125"/>
      <c r="HG151" s="125"/>
      <c r="HH151" s="125"/>
      <c r="HI151" s="125"/>
      <c r="HJ151" s="125"/>
      <c r="HK151" s="125"/>
      <c r="HL151" s="125"/>
      <c r="HM151" s="125"/>
      <c r="HN151" s="125"/>
      <c r="HO151" s="125"/>
      <c r="HP151" s="125"/>
      <c r="HQ151" s="125"/>
      <c r="HR151" s="125"/>
      <c r="HS151" s="125"/>
      <c r="HT151" s="125"/>
      <c r="HU151" s="125"/>
      <c r="HV151" s="125"/>
      <c r="HW151" s="125"/>
      <c r="HX151" s="125"/>
      <c r="HY151" s="125"/>
      <c r="HZ151" s="125"/>
      <c r="IA151" s="125"/>
      <c r="IB151" s="125"/>
      <c r="IC151" s="125"/>
      <c r="ID151" s="125"/>
      <c r="IE151" s="125"/>
      <c r="IF151" s="125"/>
      <c r="IG151" s="125"/>
      <c r="IH151" s="125"/>
      <c r="II151" s="125"/>
      <c r="IJ151" s="125"/>
      <c r="IK151" s="125"/>
      <c r="IL151" s="125"/>
      <c r="IM151" s="125"/>
      <c r="IN151" s="125"/>
      <c r="IO151" s="125"/>
      <c r="IP151" s="125"/>
      <c r="IQ151" s="125"/>
      <c r="IR151" s="125"/>
      <c r="IS151" s="125"/>
      <c r="IT151" s="125"/>
      <c r="IU151" s="125"/>
      <c r="IV151" s="125"/>
    </row>
    <row r="152" spans="1:256" customFormat="1" ht="27.75" customHeight="1" x14ac:dyDescent="0.2">
      <c r="A152" s="308"/>
      <c r="B152" s="402" t="s">
        <v>351</v>
      </c>
      <c r="C152" s="402"/>
      <c r="D152" s="402"/>
      <c r="E152" s="402"/>
      <c r="F152" s="402"/>
      <c r="G152" s="403">
        <v>14637</v>
      </c>
      <c r="H152" s="403"/>
      <c r="I152" s="168"/>
      <c r="J152" s="168"/>
      <c r="K152" s="133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4"/>
      <c r="BC152" s="124"/>
      <c r="BD152" s="124"/>
      <c r="BE152" s="124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25"/>
      <c r="BY152" s="125"/>
      <c r="BZ152" s="125"/>
      <c r="CA152" s="125"/>
      <c r="CB152" s="125"/>
      <c r="CC152" s="125"/>
      <c r="CD152" s="125"/>
      <c r="CE152" s="125"/>
      <c r="CF152" s="125"/>
      <c r="CG152" s="125"/>
      <c r="CH152" s="125"/>
      <c r="CI152" s="125"/>
      <c r="CJ152" s="125"/>
      <c r="CK152" s="125"/>
      <c r="CL152" s="125"/>
      <c r="CM152" s="125"/>
      <c r="CN152" s="125"/>
      <c r="CO152" s="125"/>
      <c r="CP152" s="125"/>
      <c r="CQ152" s="125"/>
      <c r="CR152" s="125"/>
      <c r="CS152" s="125"/>
      <c r="CT152" s="125"/>
      <c r="CU152" s="125"/>
      <c r="CV152" s="125"/>
      <c r="CW152" s="125"/>
      <c r="CX152" s="125"/>
      <c r="CY152" s="125"/>
      <c r="CZ152" s="125"/>
      <c r="DA152" s="125"/>
      <c r="DB152" s="125"/>
      <c r="DC152" s="125"/>
      <c r="DD152" s="125"/>
      <c r="DE152" s="125"/>
      <c r="DF152" s="125"/>
      <c r="DG152" s="125"/>
      <c r="DH152" s="125"/>
      <c r="DI152" s="125"/>
      <c r="DJ152" s="125"/>
      <c r="DK152" s="125"/>
      <c r="DL152" s="125"/>
      <c r="DM152" s="125"/>
      <c r="DN152" s="125"/>
      <c r="DO152" s="125"/>
      <c r="DP152" s="125"/>
      <c r="DQ152" s="125"/>
      <c r="DR152" s="125"/>
      <c r="DS152" s="125"/>
      <c r="DT152" s="125"/>
      <c r="DU152" s="125"/>
      <c r="DV152" s="125"/>
      <c r="DW152" s="125"/>
      <c r="DX152" s="125"/>
      <c r="DY152" s="125"/>
      <c r="DZ152" s="125"/>
      <c r="EA152" s="125"/>
      <c r="EB152" s="125"/>
      <c r="EC152" s="125"/>
      <c r="ED152" s="125"/>
      <c r="EE152" s="125"/>
      <c r="EF152" s="125"/>
      <c r="EG152" s="125"/>
      <c r="EH152" s="125"/>
      <c r="EI152" s="125"/>
      <c r="EJ152" s="125"/>
      <c r="EK152" s="125"/>
      <c r="EL152" s="125"/>
      <c r="EM152" s="125"/>
      <c r="EN152" s="125"/>
      <c r="EO152" s="125"/>
      <c r="EP152" s="125"/>
      <c r="EQ152" s="125"/>
      <c r="ER152" s="125"/>
      <c r="ES152" s="125"/>
      <c r="ET152" s="125"/>
      <c r="EU152" s="125"/>
      <c r="EV152" s="125"/>
      <c r="EW152" s="125"/>
      <c r="EX152" s="125"/>
      <c r="EY152" s="125"/>
      <c r="EZ152" s="125"/>
      <c r="FA152" s="125"/>
      <c r="FB152" s="125"/>
      <c r="FC152" s="125"/>
      <c r="FD152" s="125"/>
      <c r="FE152" s="125"/>
      <c r="FF152" s="125"/>
      <c r="FG152" s="125"/>
      <c r="FH152" s="125"/>
      <c r="FI152" s="125"/>
      <c r="FJ152" s="125"/>
      <c r="FK152" s="125"/>
      <c r="FL152" s="125"/>
      <c r="FM152" s="125"/>
      <c r="FN152" s="125"/>
      <c r="FO152" s="125"/>
      <c r="FP152" s="125"/>
      <c r="FQ152" s="125"/>
      <c r="FR152" s="125"/>
      <c r="FS152" s="125"/>
      <c r="FT152" s="125"/>
      <c r="FU152" s="125"/>
      <c r="FV152" s="125"/>
      <c r="FW152" s="125"/>
      <c r="FX152" s="125"/>
      <c r="FY152" s="125"/>
      <c r="FZ152" s="125"/>
      <c r="GA152" s="125"/>
      <c r="GB152" s="125"/>
      <c r="GC152" s="125"/>
      <c r="GD152" s="125"/>
      <c r="GE152" s="125"/>
      <c r="GF152" s="125"/>
      <c r="GG152" s="125"/>
      <c r="GH152" s="125"/>
      <c r="GI152" s="125"/>
      <c r="GJ152" s="125"/>
      <c r="GK152" s="125"/>
      <c r="GL152" s="125"/>
      <c r="GM152" s="125"/>
      <c r="GN152" s="125"/>
      <c r="GO152" s="125"/>
      <c r="GP152" s="125"/>
      <c r="GQ152" s="125"/>
      <c r="GR152" s="125"/>
      <c r="GS152" s="125"/>
      <c r="GT152" s="125"/>
      <c r="GU152" s="125"/>
      <c r="GV152" s="125"/>
      <c r="GW152" s="125"/>
      <c r="GX152" s="125"/>
      <c r="GY152" s="125"/>
      <c r="GZ152" s="125"/>
      <c r="HA152" s="125"/>
      <c r="HB152" s="125"/>
      <c r="HC152" s="125"/>
      <c r="HD152" s="125"/>
      <c r="HE152" s="125"/>
      <c r="HF152" s="125"/>
      <c r="HG152" s="125"/>
      <c r="HH152" s="125"/>
      <c r="HI152" s="125"/>
      <c r="HJ152" s="125"/>
      <c r="HK152" s="125"/>
      <c r="HL152" s="125"/>
      <c r="HM152" s="125"/>
      <c r="HN152" s="125"/>
      <c r="HO152" s="125"/>
      <c r="HP152" s="125"/>
      <c r="HQ152" s="125"/>
      <c r="HR152" s="125"/>
      <c r="HS152" s="125"/>
      <c r="HT152" s="125"/>
      <c r="HU152" s="125"/>
      <c r="HV152" s="125"/>
      <c r="HW152" s="125"/>
      <c r="HX152" s="125"/>
      <c r="HY152" s="125"/>
      <c r="HZ152" s="125"/>
      <c r="IA152" s="125"/>
      <c r="IB152" s="125"/>
      <c r="IC152" s="125"/>
      <c r="ID152" s="125"/>
      <c r="IE152" s="125"/>
      <c r="IF152" s="125"/>
      <c r="IG152" s="125"/>
      <c r="IH152" s="125"/>
      <c r="II152" s="125"/>
      <c r="IJ152" s="125"/>
      <c r="IK152" s="125"/>
      <c r="IL152" s="125"/>
      <c r="IM152" s="125"/>
      <c r="IN152" s="125"/>
      <c r="IO152" s="125"/>
      <c r="IP152" s="125"/>
      <c r="IQ152" s="125"/>
      <c r="IR152" s="125"/>
      <c r="IS152" s="125"/>
      <c r="IT152" s="125"/>
      <c r="IU152" s="125"/>
      <c r="IV152" s="125"/>
    </row>
    <row r="153" spans="1:256" customFormat="1" ht="27.75" customHeight="1" x14ac:dyDescent="0.2">
      <c r="A153" s="308"/>
      <c r="B153" s="402" t="s">
        <v>352</v>
      </c>
      <c r="C153" s="402"/>
      <c r="D153" s="402"/>
      <c r="E153" s="402"/>
      <c r="F153" s="402"/>
      <c r="G153" s="403">
        <v>37761</v>
      </c>
      <c r="H153" s="403"/>
      <c r="I153" s="168"/>
      <c r="J153" s="168"/>
      <c r="K153" s="133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4"/>
      <c r="BB153" s="124"/>
      <c r="BC153" s="124"/>
      <c r="BD153" s="124"/>
      <c r="BE153" s="124"/>
      <c r="BF153" s="125"/>
      <c r="BG153" s="125"/>
      <c r="BH153" s="125"/>
      <c r="BI153" s="125"/>
      <c r="BJ153" s="125"/>
      <c r="BK153" s="125"/>
      <c r="BL153" s="125"/>
      <c r="BM153" s="125"/>
      <c r="BN153" s="125"/>
      <c r="BO153" s="125"/>
      <c r="BP153" s="125"/>
      <c r="BQ153" s="125"/>
      <c r="BR153" s="125"/>
      <c r="BS153" s="125"/>
      <c r="BT153" s="125"/>
      <c r="BU153" s="125"/>
      <c r="BV153" s="125"/>
      <c r="BW153" s="125"/>
      <c r="BX153" s="125"/>
      <c r="BY153" s="125"/>
      <c r="BZ153" s="125"/>
      <c r="CA153" s="125"/>
      <c r="CB153" s="125"/>
      <c r="CC153" s="125"/>
      <c r="CD153" s="125"/>
      <c r="CE153" s="125"/>
      <c r="CF153" s="125"/>
      <c r="CG153" s="125"/>
      <c r="CH153" s="125"/>
      <c r="CI153" s="125"/>
      <c r="CJ153" s="125"/>
      <c r="CK153" s="125"/>
      <c r="CL153" s="125"/>
      <c r="CM153" s="125"/>
      <c r="CN153" s="125"/>
      <c r="CO153" s="125"/>
      <c r="CP153" s="125"/>
      <c r="CQ153" s="125"/>
      <c r="CR153" s="125"/>
      <c r="CS153" s="125"/>
      <c r="CT153" s="125"/>
      <c r="CU153" s="125"/>
      <c r="CV153" s="125"/>
      <c r="CW153" s="125"/>
      <c r="CX153" s="125"/>
      <c r="CY153" s="125"/>
      <c r="CZ153" s="125"/>
      <c r="DA153" s="125"/>
      <c r="DB153" s="125"/>
      <c r="DC153" s="125"/>
      <c r="DD153" s="125"/>
      <c r="DE153" s="125"/>
      <c r="DF153" s="125"/>
      <c r="DG153" s="125"/>
      <c r="DH153" s="125"/>
      <c r="DI153" s="125"/>
      <c r="DJ153" s="125"/>
      <c r="DK153" s="125"/>
      <c r="DL153" s="125"/>
      <c r="DM153" s="125"/>
      <c r="DN153" s="125"/>
      <c r="DO153" s="125"/>
      <c r="DP153" s="125"/>
      <c r="DQ153" s="125"/>
      <c r="DR153" s="125"/>
      <c r="DS153" s="125"/>
      <c r="DT153" s="125"/>
      <c r="DU153" s="125"/>
      <c r="DV153" s="125"/>
      <c r="DW153" s="125"/>
      <c r="DX153" s="125"/>
      <c r="DY153" s="125"/>
      <c r="DZ153" s="125"/>
      <c r="EA153" s="125"/>
      <c r="EB153" s="125"/>
      <c r="EC153" s="125"/>
      <c r="ED153" s="125"/>
      <c r="EE153" s="125"/>
      <c r="EF153" s="125"/>
      <c r="EG153" s="125"/>
      <c r="EH153" s="125"/>
      <c r="EI153" s="125"/>
      <c r="EJ153" s="125"/>
      <c r="EK153" s="125"/>
      <c r="EL153" s="125"/>
      <c r="EM153" s="125"/>
      <c r="EN153" s="125"/>
      <c r="EO153" s="125"/>
      <c r="EP153" s="125"/>
      <c r="EQ153" s="125"/>
      <c r="ER153" s="125"/>
      <c r="ES153" s="125"/>
      <c r="ET153" s="125"/>
      <c r="EU153" s="125"/>
      <c r="EV153" s="125"/>
      <c r="EW153" s="125"/>
      <c r="EX153" s="125"/>
      <c r="EY153" s="125"/>
      <c r="EZ153" s="125"/>
      <c r="FA153" s="125"/>
      <c r="FB153" s="125"/>
      <c r="FC153" s="125"/>
      <c r="FD153" s="125"/>
      <c r="FE153" s="125"/>
      <c r="FF153" s="125"/>
      <c r="FG153" s="125"/>
      <c r="FH153" s="125"/>
      <c r="FI153" s="125"/>
      <c r="FJ153" s="125"/>
      <c r="FK153" s="125"/>
      <c r="FL153" s="125"/>
      <c r="FM153" s="125"/>
      <c r="FN153" s="125"/>
      <c r="FO153" s="125"/>
      <c r="FP153" s="125"/>
      <c r="FQ153" s="125"/>
      <c r="FR153" s="125"/>
      <c r="FS153" s="125"/>
      <c r="FT153" s="125"/>
      <c r="FU153" s="125"/>
      <c r="FV153" s="125"/>
      <c r="FW153" s="125"/>
      <c r="FX153" s="125"/>
      <c r="FY153" s="125"/>
      <c r="FZ153" s="125"/>
      <c r="GA153" s="125"/>
      <c r="GB153" s="125"/>
      <c r="GC153" s="125"/>
      <c r="GD153" s="125"/>
      <c r="GE153" s="125"/>
      <c r="GF153" s="125"/>
      <c r="GG153" s="125"/>
      <c r="GH153" s="125"/>
      <c r="GI153" s="125"/>
      <c r="GJ153" s="125"/>
      <c r="GK153" s="125"/>
      <c r="GL153" s="125"/>
      <c r="GM153" s="125"/>
      <c r="GN153" s="125"/>
      <c r="GO153" s="125"/>
      <c r="GP153" s="125"/>
      <c r="GQ153" s="125"/>
      <c r="GR153" s="125"/>
      <c r="GS153" s="125"/>
      <c r="GT153" s="125"/>
      <c r="GU153" s="125"/>
      <c r="GV153" s="125"/>
      <c r="GW153" s="125"/>
      <c r="GX153" s="125"/>
      <c r="GY153" s="125"/>
      <c r="GZ153" s="125"/>
      <c r="HA153" s="125"/>
      <c r="HB153" s="125"/>
      <c r="HC153" s="125"/>
      <c r="HD153" s="125"/>
      <c r="HE153" s="125"/>
      <c r="HF153" s="125"/>
      <c r="HG153" s="125"/>
      <c r="HH153" s="125"/>
      <c r="HI153" s="125"/>
      <c r="HJ153" s="125"/>
      <c r="HK153" s="125"/>
      <c r="HL153" s="125"/>
      <c r="HM153" s="125"/>
      <c r="HN153" s="125"/>
      <c r="HO153" s="125"/>
      <c r="HP153" s="125"/>
      <c r="HQ153" s="125"/>
      <c r="HR153" s="125"/>
      <c r="HS153" s="125"/>
      <c r="HT153" s="125"/>
      <c r="HU153" s="125"/>
      <c r="HV153" s="125"/>
      <c r="HW153" s="125"/>
      <c r="HX153" s="125"/>
      <c r="HY153" s="125"/>
      <c r="HZ153" s="125"/>
      <c r="IA153" s="125"/>
      <c r="IB153" s="125"/>
      <c r="IC153" s="125"/>
      <c r="ID153" s="125"/>
      <c r="IE153" s="125"/>
      <c r="IF153" s="125"/>
      <c r="IG153" s="125"/>
      <c r="IH153" s="125"/>
      <c r="II153" s="125"/>
      <c r="IJ153" s="125"/>
      <c r="IK153" s="125"/>
      <c r="IL153" s="125"/>
      <c r="IM153" s="125"/>
      <c r="IN153" s="125"/>
      <c r="IO153" s="125"/>
      <c r="IP153" s="125"/>
      <c r="IQ153" s="125"/>
      <c r="IR153" s="125"/>
      <c r="IS153" s="125"/>
      <c r="IT153" s="125"/>
      <c r="IU153" s="125"/>
      <c r="IV153" s="125"/>
    </row>
    <row r="154" spans="1:256" customFormat="1" ht="27.75" customHeight="1" x14ac:dyDescent="0.2">
      <c r="A154" s="308"/>
      <c r="B154" s="409" t="s">
        <v>353</v>
      </c>
      <c r="C154" s="409"/>
      <c r="D154" s="409"/>
      <c r="E154" s="409"/>
      <c r="F154" s="409"/>
      <c r="G154" s="403">
        <v>77536.78</v>
      </c>
      <c r="H154" s="403"/>
      <c r="I154" s="168"/>
      <c r="J154" s="168"/>
      <c r="K154" s="133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4"/>
      <c r="BD154" s="124"/>
      <c r="BE154" s="124"/>
      <c r="BF154" s="125"/>
      <c r="BG154" s="125"/>
      <c r="BH154" s="125"/>
      <c r="BI154" s="125"/>
      <c r="BJ154" s="125"/>
      <c r="BK154" s="125"/>
      <c r="BL154" s="125"/>
      <c r="BM154" s="125"/>
      <c r="BN154" s="125"/>
      <c r="BO154" s="125"/>
      <c r="BP154" s="125"/>
      <c r="BQ154" s="125"/>
      <c r="BR154" s="125"/>
      <c r="BS154" s="125"/>
      <c r="BT154" s="125"/>
      <c r="BU154" s="125"/>
      <c r="BV154" s="125"/>
      <c r="BW154" s="125"/>
      <c r="BX154" s="125"/>
      <c r="BY154" s="125"/>
      <c r="BZ154" s="125"/>
      <c r="CA154" s="125"/>
      <c r="CB154" s="125"/>
      <c r="CC154" s="125"/>
      <c r="CD154" s="125"/>
      <c r="CE154" s="125"/>
      <c r="CF154" s="125"/>
      <c r="CG154" s="125"/>
      <c r="CH154" s="125"/>
      <c r="CI154" s="125"/>
      <c r="CJ154" s="125"/>
      <c r="CK154" s="125"/>
      <c r="CL154" s="125"/>
      <c r="CM154" s="125"/>
      <c r="CN154" s="125"/>
      <c r="CO154" s="125"/>
      <c r="CP154" s="125"/>
      <c r="CQ154" s="125"/>
      <c r="CR154" s="125"/>
      <c r="CS154" s="125"/>
      <c r="CT154" s="125"/>
      <c r="CU154" s="125"/>
      <c r="CV154" s="125"/>
      <c r="CW154" s="125"/>
      <c r="CX154" s="125"/>
      <c r="CY154" s="125"/>
      <c r="CZ154" s="125"/>
      <c r="DA154" s="125"/>
      <c r="DB154" s="125"/>
      <c r="DC154" s="125"/>
      <c r="DD154" s="125"/>
      <c r="DE154" s="125"/>
      <c r="DF154" s="125"/>
      <c r="DG154" s="125"/>
      <c r="DH154" s="125"/>
      <c r="DI154" s="125"/>
      <c r="DJ154" s="125"/>
      <c r="DK154" s="125"/>
      <c r="DL154" s="125"/>
      <c r="DM154" s="125"/>
      <c r="DN154" s="125"/>
      <c r="DO154" s="125"/>
      <c r="DP154" s="125"/>
      <c r="DQ154" s="125"/>
      <c r="DR154" s="125"/>
      <c r="DS154" s="125"/>
      <c r="DT154" s="125"/>
      <c r="DU154" s="125"/>
      <c r="DV154" s="125"/>
      <c r="DW154" s="125"/>
      <c r="DX154" s="125"/>
      <c r="DY154" s="125"/>
      <c r="DZ154" s="125"/>
      <c r="EA154" s="125"/>
      <c r="EB154" s="125"/>
      <c r="EC154" s="125"/>
      <c r="ED154" s="125"/>
      <c r="EE154" s="125"/>
      <c r="EF154" s="125"/>
      <c r="EG154" s="125"/>
      <c r="EH154" s="125"/>
      <c r="EI154" s="125"/>
      <c r="EJ154" s="125"/>
      <c r="EK154" s="125"/>
      <c r="EL154" s="125"/>
      <c r="EM154" s="125"/>
      <c r="EN154" s="125"/>
      <c r="EO154" s="125"/>
      <c r="EP154" s="125"/>
      <c r="EQ154" s="125"/>
      <c r="ER154" s="125"/>
      <c r="ES154" s="125"/>
      <c r="ET154" s="125"/>
      <c r="EU154" s="125"/>
      <c r="EV154" s="125"/>
      <c r="EW154" s="125"/>
      <c r="EX154" s="125"/>
      <c r="EY154" s="125"/>
      <c r="EZ154" s="125"/>
      <c r="FA154" s="125"/>
      <c r="FB154" s="125"/>
      <c r="FC154" s="125"/>
      <c r="FD154" s="125"/>
      <c r="FE154" s="125"/>
      <c r="FF154" s="125"/>
      <c r="FG154" s="125"/>
      <c r="FH154" s="125"/>
      <c r="FI154" s="125"/>
      <c r="FJ154" s="125"/>
      <c r="FK154" s="125"/>
      <c r="FL154" s="125"/>
      <c r="FM154" s="125"/>
      <c r="FN154" s="125"/>
      <c r="FO154" s="125"/>
      <c r="FP154" s="125"/>
      <c r="FQ154" s="125"/>
      <c r="FR154" s="125"/>
      <c r="FS154" s="125"/>
      <c r="FT154" s="125"/>
      <c r="FU154" s="125"/>
      <c r="FV154" s="125"/>
      <c r="FW154" s="125"/>
      <c r="FX154" s="125"/>
      <c r="FY154" s="125"/>
      <c r="FZ154" s="125"/>
      <c r="GA154" s="125"/>
      <c r="GB154" s="125"/>
      <c r="GC154" s="125"/>
      <c r="GD154" s="125"/>
      <c r="GE154" s="125"/>
      <c r="GF154" s="125"/>
      <c r="GG154" s="125"/>
      <c r="GH154" s="125"/>
      <c r="GI154" s="125"/>
      <c r="GJ154" s="125"/>
      <c r="GK154" s="125"/>
      <c r="GL154" s="125"/>
      <c r="GM154" s="125"/>
      <c r="GN154" s="125"/>
      <c r="GO154" s="125"/>
      <c r="GP154" s="125"/>
      <c r="GQ154" s="125"/>
      <c r="GR154" s="125"/>
      <c r="GS154" s="125"/>
      <c r="GT154" s="125"/>
      <c r="GU154" s="125"/>
      <c r="GV154" s="125"/>
      <c r="GW154" s="125"/>
      <c r="GX154" s="125"/>
      <c r="GY154" s="125"/>
      <c r="GZ154" s="125"/>
      <c r="HA154" s="125"/>
      <c r="HB154" s="125"/>
      <c r="HC154" s="125"/>
      <c r="HD154" s="125"/>
      <c r="HE154" s="125"/>
      <c r="HF154" s="125"/>
      <c r="HG154" s="125"/>
      <c r="HH154" s="125"/>
      <c r="HI154" s="125"/>
      <c r="HJ154" s="125"/>
      <c r="HK154" s="125"/>
      <c r="HL154" s="125"/>
      <c r="HM154" s="125"/>
      <c r="HN154" s="125"/>
      <c r="HO154" s="125"/>
      <c r="HP154" s="125"/>
      <c r="HQ154" s="125"/>
      <c r="HR154" s="125"/>
      <c r="HS154" s="125"/>
      <c r="HT154" s="125"/>
      <c r="HU154" s="125"/>
      <c r="HV154" s="125"/>
      <c r="HW154" s="125"/>
      <c r="HX154" s="125"/>
      <c r="HY154" s="125"/>
      <c r="HZ154" s="125"/>
      <c r="IA154" s="125"/>
      <c r="IB154" s="125"/>
      <c r="IC154" s="125"/>
      <c r="ID154" s="125"/>
      <c r="IE154" s="125"/>
      <c r="IF154" s="125"/>
      <c r="IG154" s="125"/>
      <c r="IH154" s="125"/>
      <c r="II154" s="125"/>
      <c r="IJ154" s="125"/>
      <c r="IK154" s="125"/>
      <c r="IL154" s="125"/>
      <c r="IM154" s="125"/>
      <c r="IN154" s="125"/>
      <c r="IO154" s="125"/>
      <c r="IP154" s="125"/>
      <c r="IQ154" s="125"/>
      <c r="IR154" s="125"/>
      <c r="IS154" s="125"/>
      <c r="IT154" s="125"/>
      <c r="IU154" s="125"/>
      <c r="IV154" s="125"/>
    </row>
    <row r="155" spans="1:256" customFormat="1" ht="27.75" customHeight="1" x14ac:dyDescent="0.2">
      <c r="A155" s="308"/>
      <c r="B155" s="402" t="s">
        <v>354</v>
      </c>
      <c r="C155" s="402"/>
      <c r="D155" s="402"/>
      <c r="E155" s="402"/>
      <c r="F155" s="402"/>
      <c r="G155" s="403">
        <v>157685.5</v>
      </c>
      <c r="H155" s="403"/>
      <c r="I155" s="168"/>
      <c r="J155" s="168"/>
      <c r="K155" s="133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5"/>
      <c r="BG155" s="125"/>
      <c r="BH155" s="125"/>
      <c r="BI155" s="125"/>
      <c r="BJ155" s="125"/>
      <c r="BK155" s="125"/>
      <c r="BL155" s="125"/>
      <c r="BM155" s="125"/>
      <c r="BN155" s="125"/>
      <c r="BO155" s="125"/>
      <c r="BP155" s="125"/>
      <c r="BQ155" s="125"/>
      <c r="BR155" s="125"/>
      <c r="BS155" s="125"/>
      <c r="BT155" s="125"/>
      <c r="BU155" s="125"/>
      <c r="BV155" s="125"/>
      <c r="BW155" s="125"/>
      <c r="BX155" s="125"/>
      <c r="BY155" s="125"/>
      <c r="BZ155" s="125"/>
      <c r="CA155" s="125"/>
      <c r="CB155" s="125"/>
      <c r="CC155" s="125"/>
      <c r="CD155" s="125"/>
      <c r="CE155" s="125"/>
      <c r="CF155" s="125"/>
      <c r="CG155" s="125"/>
      <c r="CH155" s="125"/>
      <c r="CI155" s="125"/>
      <c r="CJ155" s="125"/>
      <c r="CK155" s="125"/>
      <c r="CL155" s="125"/>
      <c r="CM155" s="125"/>
      <c r="CN155" s="125"/>
      <c r="CO155" s="125"/>
      <c r="CP155" s="125"/>
      <c r="CQ155" s="125"/>
      <c r="CR155" s="125"/>
      <c r="CS155" s="125"/>
      <c r="CT155" s="125"/>
      <c r="CU155" s="125"/>
      <c r="CV155" s="125"/>
      <c r="CW155" s="125"/>
      <c r="CX155" s="125"/>
      <c r="CY155" s="125"/>
      <c r="CZ155" s="125"/>
      <c r="DA155" s="125"/>
      <c r="DB155" s="125"/>
      <c r="DC155" s="125"/>
      <c r="DD155" s="125"/>
      <c r="DE155" s="125"/>
      <c r="DF155" s="125"/>
      <c r="DG155" s="125"/>
      <c r="DH155" s="125"/>
      <c r="DI155" s="125"/>
      <c r="DJ155" s="125"/>
      <c r="DK155" s="125"/>
      <c r="DL155" s="125"/>
      <c r="DM155" s="125"/>
      <c r="DN155" s="125"/>
      <c r="DO155" s="125"/>
      <c r="DP155" s="125"/>
      <c r="DQ155" s="125"/>
      <c r="DR155" s="125"/>
      <c r="DS155" s="125"/>
      <c r="DT155" s="125"/>
      <c r="DU155" s="125"/>
      <c r="DV155" s="125"/>
      <c r="DW155" s="125"/>
      <c r="DX155" s="125"/>
      <c r="DY155" s="125"/>
      <c r="DZ155" s="125"/>
      <c r="EA155" s="125"/>
      <c r="EB155" s="125"/>
      <c r="EC155" s="125"/>
      <c r="ED155" s="125"/>
      <c r="EE155" s="125"/>
      <c r="EF155" s="125"/>
      <c r="EG155" s="125"/>
      <c r="EH155" s="125"/>
      <c r="EI155" s="125"/>
      <c r="EJ155" s="125"/>
      <c r="EK155" s="125"/>
      <c r="EL155" s="125"/>
      <c r="EM155" s="125"/>
      <c r="EN155" s="125"/>
      <c r="EO155" s="125"/>
      <c r="EP155" s="125"/>
      <c r="EQ155" s="125"/>
      <c r="ER155" s="125"/>
      <c r="ES155" s="125"/>
      <c r="ET155" s="125"/>
      <c r="EU155" s="125"/>
      <c r="EV155" s="125"/>
      <c r="EW155" s="125"/>
      <c r="EX155" s="125"/>
      <c r="EY155" s="125"/>
      <c r="EZ155" s="125"/>
      <c r="FA155" s="125"/>
      <c r="FB155" s="125"/>
      <c r="FC155" s="125"/>
      <c r="FD155" s="125"/>
      <c r="FE155" s="125"/>
      <c r="FF155" s="125"/>
      <c r="FG155" s="125"/>
      <c r="FH155" s="125"/>
      <c r="FI155" s="125"/>
      <c r="FJ155" s="125"/>
      <c r="FK155" s="125"/>
      <c r="FL155" s="125"/>
      <c r="FM155" s="125"/>
      <c r="FN155" s="125"/>
      <c r="FO155" s="125"/>
      <c r="FP155" s="125"/>
      <c r="FQ155" s="125"/>
      <c r="FR155" s="125"/>
      <c r="FS155" s="125"/>
      <c r="FT155" s="125"/>
      <c r="FU155" s="125"/>
      <c r="FV155" s="125"/>
      <c r="FW155" s="125"/>
      <c r="FX155" s="125"/>
      <c r="FY155" s="125"/>
      <c r="FZ155" s="125"/>
      <c r="GA155" s="125"/>
      <c r="GB155" s="125"/>
      <c r="GC155" s="125"/>
      <c r="GD155" s="125"/>
      <c r="GE155" s="125"/>
      <c r="GF155" s="125"/>
      <c r="GG155" s="125"/>
      <c r="GH155" s="125"/>
      <c r="GI155" s="125"/>
      <c r="GJ155" s="125"/>
      <c r="GK155" s="125"/>
      <c r="GL155" s="125"/>
      <c r="GM155" s="125"/>
      <c r="GN155" s="125"/>
      <c r="GO155" s="125"/>
      <c r="GP155" s="125"/>
      <c r="GQ155" s="125"/>
      <c r="GR155" s="125"/>
      <c r="GS155" s="125"/>
      <c r="GT155" s="125"/>
      <c r="GU155" s="125"/>
      <c r="GV155" s="125"/>
      <c r="GW155" s="125"/>
      <c r="GX155" s="125"/>
      <c r="GY155" s="125"/>
      <c r="GZ155" s="125"/>
      <c r="HA155" s="125"/>
      <c r="HB155" s="125"/>
      <c r="HC155" s="125"/>
      <c r="HD155" s="125"/>
      <c r="HE155" s="125"/>
      <c r="HF155" s="125"/>
      <c r="HG155" s="125"/>
      <c r="HH155" s="125"/>
      <c r="HI155" s="125"/>
      <c r="HJ155" s="125"/>
      <c r="HK155" s="125"/>
      <c r="HL155" s="125"/>
      <c r="HM155" s="125"/>
      <c r="HN155" s="125"/>
      <c r="HO155" s="125"/>
      <c r="HP155" s="125"/>
      <c r="HQ155" s="125"/>
      <c r="HR155" s="125"/>
      <c r="HS155" s="125"/>
      <c r="HT155" s="125"/>
      <c r="HU155" s="125"/>
      <c r="HV155" s="125"/>
      <c r="HW155" s="125"/>
      <c r="HX155" s="125"/>
      <c r="HY155" s="125"/>
      <c r="HZ155" s="125"/>
      <c r="IA155" s="125"/>
      <c r="IB155" s="125"/>
      <c r="IC155" s="125"/>
      <c r="ID155" s="125"/>
      <c r="IE155" s="125"/>
      <c r="IF155" s="125"/>
      <c r="IG155" s="125"/>
      <c r="IH155" s="125"/>
      <c r="II155" s="125"/>
      <c r="IJ155" s="125"/>
      <c r="IK155" s="125"/>
      <c r="IL155" s="125"/>
      <c r="IM155" s="125"/>
      <c r="IN155" s="125"/>
      <c r="IO155" s="125"/>
      <c r="IP155" s="125"/>
      <c r="IQ155" s="125"/>
      <c r="IR155" s="125"/>
      <c r="IS155" s="125"/>
      <c r="IT155" s="125"/>
      <c r="IU155" s="125"/>
      <c r="IV155" s="125"/>
    </row>
    <row r="156" spans="1:256" customFormat="1" ht="27.75" customHeight="1" x14ac:dyDescent="0.2">
      <c r="A156" s="309"/>
      <c r="B156" s="402" t="s">
        <v>355</v>
      </c>
      <c r="C156" s="402"/>
      <c r="D156" s="402"/>
      <c r="E156" s="402"/>
      <c r="F156" s="402"/>
      <c r="G156" s="403">
        <v>141057.54999999999</v>
      </c>
      <c r="H156" s="403"/>
      <c r="I156" s="168"/>
      <c r="J156" s="168"/>
      <c r="K156" s="133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4"/>
      <c r="BC156" s="124"/>
      <c r="BD156" s="124"/>
      <c r="BE156" s="124"/>
      <c r="BF156" s="125"/>
      <c r="BG156" s="125"/>
      <c r="BH156" s="125"/>
      <c r="BI156" s="125"/>
      <c r="BJ156" s="125"/>
      <c r="BK156" s="125"/>
      <c r="BL156" s="125"/>
      <c r="BM156" s="125"/>
      <c r="BN156" s="125"/>
      <c r="BO156" s="125"/>
      <c r="BP156" s="125"/>
      <c r="BQ156" s="125"/>
      <c r="BR156" s="125"/>
      <c r="BS156" s="125"/>
      <c r="BT156" s="125"/>
      <c r="BU156" s="125"/>
      <c r="BV156" s="125"/>
      <c r="BW156" s="125"/>
      <c r="BX156" s="125"/>
      <c r="BY156" s="125"/>
      <c r="BZ156" s="125"/>
      <c r="CA156" s="125"/>
      <c r="CB156" s="125"/>
      <c r="CC156" s="125"/>
      <c r="CD156" s="125"/>
      <c r="CE156" s="125"/>
      <c r="CF156" s="125"/>
      <c r="CG156" s="125"/>
      <c r="CH156" s="125"/>
      <c r="CI156" s="125"/>
      <c r="CJ156" s="125"/>
      <c r="CK156" s="125"/>
      <c r="CL156" s="125"/>
      <c r="CM156" s="125"/>
      <c r="CN156" s="125"/>
      <c r="CO156" s="125"/>
      <c r="CP156" s="125"/>
      <c r="CQ156" s="125"/>
      <c r="CR156" s="125"/>
      <c r="CS156" s="125"/>
      <c r="CT156" s="125"/>
      <c r="CU156" s="125"/>
      <c r="CV156" s="125"/>
      <c r="CW156" s="125"/>
      <c r="CX156" s="125"/>
      <c r="CY156" s="125"/>
      <c r="CZ156" s="125"/>
      <c r="DA156" s="125"/>
      <c r="DB156" s="125"/>
      <c r="DC156" s="125"/>
      <c r="DD156" s="125"/>
      <c r="DE156" s="125"/>
      <c r="DF156" s="125"/>
      <c r="DG156" s="125"/>
      <c r="DH156" s="125"/>
      <c r="DI156" s="125"/>
      <c r="DJ156" s="125"/>
      <c r="DK156" s="125"/>
      <c r="DL156" s="125"/>
      <c r="DM156" s="125"/>
      <c r="DN156" s="125"/>
      <c r="DO156" s="125"/>
      <c r="DP156" s="125"/>
      <c r="DQ156" s="125"/>
      <c r="DR156" s="125"/>
      <c r="DS156" s="125"/>
      <c r="DT156" s="125"/>
      <c r="DU156" s="125"/>
      <c r="DV156" s="125"/>
      <c r="DW156" s="125"/>
      <c r="DX156" s="125"/>
      <c r="DY156" s="125"/>
      <c r="DZ156" s="125"/>
      <c r="EA156" s="125"/>
      <c r="EB156" s="125"/>
      <c r="EC156" s="125"/>
      <c r="ED156" s="125"/>
      <c r="EE156" s="125"/>
      <c r="EF156" s="125"/>
      <c r="EG156" s="125"/>
      <c r="EH156" s="125"/>
      <c r="EI156" s="125"/>
      <c r="EJ156" s="125"/>
      <c r="EK156" s="125"/>
      <c r="EL156" s="125"/>
      <c r="EM156" s="125"/>
      <c r="EN156" s="125"/>
      <c r="EO156" s="125"/>
      <c r="EP156" s="125"/>
      <c r="EQ156" s="125"/>
      <c r="ER156" s="125"/>
      <c r="ES156" s="125"/>
      <c r="ET156" s="125"/>
      <c r="EU156" s="125"/>
      <c r="EV156" s="125"/>
      <c r="EW156" s="125"/>
      <c r="EX156" s="125"/>
      <c r="EY156" s="125"/>
      <c r="EZ156" s="125"/>
      <c r="FA156" s="125"/>
      <c r="FB156" s="125"/>
      <c r="FC156" s="125"/>
      <c r="FD156" s="125"/>
      <c r="FE156" s="125"/>
      <c r="FF156" s="125"/>
      <c r="FG156" s="125"/>
      <c r="FH156" s="125"/>
      <c r="FI156" s="125"/>
      <c r="FJ156" s="125"/>
      <c r="FK156" s="125"/>
      <c r="FL156" s="125"/>
      <c r="FM156" s="125"/>
      <c r="FN156" s="125"/>
      <c r="FO156" s="125"/>
      <c r="FP156" s="125"/>
      <c r="FQ156" s="125"/>
      <c r="FR156" s="125"/>
      <c r="FS156" s="125"/>
      <c r="FT156" s="125"/>
      <c r="FU156" s="125"/>
      <c r="FV156" s="125"/>
      <c r="FW156" s="125"/>
      <c r="FX156" s="125"/>
      <c r="FY156" s="125"/>
      <c r="FZ156" s="125"/>
      <c r="GA156" s="125"/>
      <c r="GB156" s="125"/>
      <c r="GC156" s="125"/>
      <c r="GD156" s="125"/>
      <c r="GE156" s="125"/>
      <c r="GF156" s="125"/>
      <c r="GG156" s="125"/>
      <c r="GH156" s="125"/>
      <c r="GI156" s="125"/>
      <c r="GJ156" s="125"/>
      <c r="GK156" s="125"/>
      <c r="GL156" s="125"/>
      <c r="GM156" s="125"/>
      <c r="GN156" s="125"/>
      <c r="GO156" s="125"/>
      <c r="GP156" s="125"/>
      <c r="GQ156" s="125"/>
      <c r="GR156" s="125"/>
      <c r="GS156" s="125"/>
      <c r="GT156" s="125"/>
      <c r="GU156" s="125"/>
      <c r="GV156" s="125"/>
      <c r="GW156" s="125"/>
      <c r="GX156" s="125"/>
      <c r="GY156" s="125"/>
      <c r="GZ156" s="125"/>
      <c r="HA156" s="125"/>
      <c r="HB156" s="125"/>
      <c r="HC156" s="125"/>
      <c r="HD156" s="125"/>
      <c r="HE156" s="125"/>
      <c r="HF156" s="125"/>
      <c r="HG156" s="125"/>
      <c r="HH156" s="125"/>
      <c r="HI156" s="125"/>
      <c r="HJ156" s="125"/>
      <c r="HK156" s="125"/>
      <c r="HL156" s="125"/>
      <c r="HM156" s="125"/>
      <c r="HN156" s="125"/>
      <c r="HO156" s="125"/>
      <c r="HP156" s="125"/>
      <c r="HQ156" s="125"/>
      <c r="HR156" s="125"/>
      <c r="HS156" s="125"/>
      <c r="HT156" s="125"/>
      <c r="HU156" s="125"/>
      <c r="HV156" s="125"/>
      <c r="HW156" s="125"/>
      <c r="HX156" s="125"/>
      <c r="HY156" s="125"/>
      <c r="HZ156" s="125"/>
      <c r="IA156" s="125"/>
      <c r="IB156" s="125"/>
      <c r="IC156" s="125"/>
      <c r="ID156" s="125"/>
      <c r="IE156" s="125"/>
      <c r="IF156" s="125"/>
      <c r="IG156" s="125"/>
      <c r="IH156" s="125"/>
      <c r="II156" s="125"/>
      <c r="IJ156" s="125"/>
      <c r="IK156" s="125"/>
      <c r="IL156" s="125"/>
      <c r="IM156" s="125"/>
      <c r="IN156" s="125"/>
      <c r="IO156" s="125"/>
      <c r="IP156" s="125"/>
      <c r="IQ156" s="125"/>
      <c r="IR156" s="125"/>
      <c r="IS156" s="125"/>
      <c r="IT156" s="125"/>
      <c r="IU156" s="125"/>
      <c r="IV156" s="125"/>
    </row>
    <row r="157" spans="1:256" customFormat="1" ht="27.75" customHeight="1" x14ac:dyDescent="0.2">
      <c r="A157" s="310"/>
      <c r="B157" s="410" t="s">
        <v>356</v>
      </c>
      <c r="C157" s="410"/>
      <c r="D157" s="410"/>
      <c r="E157" s="410"/>
      <c r="F157" s="410"/>
      <c r="G157" s="405">
        <f>307314.53-265425.04</f>
        <v>41889.490000000049</v>
      </c>
      <c r="H157" s="405"/>
      <c r="I157" s="168"/>
      <c r="J157" s="168"/>
      <c r="K157" s="133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124"/>
      <c r="BD157" s="124"/>
      <c r="BE157" s="124"/>
      <c r="BF157" s="125"/>
      <c r="BG157" s="125"/>
      <c r="BH157" s="125"/>
      <c r="BI157" s="125"/>
      <c r="BJ157" s="125"/>
      <c r="BK157" s="125"/>
      <c r="BL157" s="125"/>
      <c r="BM157" s="125"/>
      <c r="BN157" s="125"/>
      <c r="BO157" s="125"/>
      <c r="BP157" s="125"/>
      <c r="BQ157" s="125"/>
      <c r="BR157" s="125"/>
      <c r="BS157" s="125"/>
      <c r="BT157" s="125"/>
      <c r="BU157" s="125"/>
      <c r="BV157" s="125"/>
      <c r="BW157" s="125"/>
      <c r="BX157" s="125"/>
      <c r="BY157" s="125"/>
      <c r="BZ157" s="125"/>
      <c r="CA157" s="125"/>
      <c r="CB157" s="125"/>
      <c r="CC157" s="125"/>
      <c r="CD157" s="125"/>
      <c r="CE157" s="125"/>
      <c r="CF157" s="125"/>
      <c r="CG157" s="125"/>
      <c r="CH157" s="125"/>
      <c r="CI157" s="125"/>
      <c r="CJ157" s="125"/>
      <c r="CK157" s="125"/>
      <c r="CL157" s="125"/>
      <c r="CM157" s="125"/>
      <c r="CN157" s="125"/>
      <c r="CO157" s="125"/>
      <c r="CP157" s="125"/>
      <c r="CQ157" s="125"/>
      <c r="CR157" s="125"/>
      <c r="CS157" s="125"/>
      <c r="CT157" s="125"/>
      <c r="CU157" s="125"/>
      <c r="CV157" s="125"/>
      <c r="CW157" s="125"/>
      <c r="CX157" s="125"/>
      <c r="CY157" s="125"/>
      <c r="CZ157" s="125"/>
      <c r="DA157" s="125"/>
      <c r="DB157" s="125"/>
      <c r="DC157" s="125"/>
      <c r="DD157" s="125"/>
      <c r="DE157" s="125"/>
      <c r="DF157" s="125"/>
      <c r="DG157" s="125"/>
      <c r="DH157" s="125"/>
      <c r="DI157" s="125"/>
      <c r="DJ157" s="125"/>
      <c r="DK157" s="125"/>
      <c r="DL157" s="125"/>
      <c r="DM157" s="125"/>
      <c r="DN157" s="125"/>
      <c r="DO157" s="125"/>
      <c r="DP157" s="125"/>
      <c r="DQ157" s="125"/>
      <c r="DR157" s="125"/>
      <c r="DS157" s="125"/>
      <c r="DT157" s="125"/>
      <c r="DU157" s="125"/>
      <c r="DV157" s="125"/>
      <c r="DW157" s="125"/>
      <c r="DX157" s="125"/>
      <c r="DY157" s="125"/>
      <c r="DZ157" s="125"/>
      <c r="EA157" s="125"/>
      <c r="EB157" s="125"/>
      <c r="EC157" s="125"/>
      <c r="ED157" s="125"/>
      <c r="EE157" s="125"/>
      <c r="EF157" s="125"/>
      <c r="EG157" s="125"/>
      <c r="EH157" s="125"/>
      <c r="EI157" s="125"/>
      <c r="EJ157" s="125"/>
      <c r="EK157" s="125"/>
      <c r="EL157" s="125"/>
      <c r="EM157" s="125"/>
      <c r="EN157" s="125"/>
      <c r="EO157" s="125"/>
      <c r="EP157" s="125"/>
      <c r="EQ157" s="125"/>
      <c r="ER157" s="125"/>
      <c r="ES157" s="125"/>
      <c r="ET157" s="125"/>
      <c r="EU157" s="125"/>
      <c r="EV157" s="125"/>
      <c r="EW157" s="125"/>
      <c r="EX157" s="125"/>
      <c r="EY157" s="125"/>
      <c r="EZ157" s="125"/>
      <c r="FA157" s="125"/>
      <c r="FB157" s="125"/>
      <c r="FC157" s="125"/>
      <c r="FD157" s="125"/>
      <c r="FE157" s="125"/>
      <c r="FF157" s="125"/>
      <c r="FG157" s="125"/>
      <c r="FH157" s="125"/>
      <c r="FI157" s="125"/>
      <c r="FJ157" s="125"/>
      <c r="FK157" s="125"/>
      <c r="FL157" s="125"/>
      <c r="FM157" s="125"/>
      <c r="FN157" s="125"/>
      <c r="FO157" s="125"/>
      <c r="FP157" s="125"/>
      <c r="FQ157" s="125"/>
      <c r="FR157" s="125"/>
      <c r="FS157" s="125"/>
      <c r="FT157" s="125"/>
      <c r="FU157" s="125"/>
      <c r="FV157" s="125"/>
      <c r="FW157" s="125"/>
      <c r="FX157" s="125"/>
      <c r="FY157" s="125"/>
      <c r="FZ157" s="125"/>
      <c r="GA157" s="125"/>
      <c r="GB157" s="125"/>
      <c r="GC157" s="125"/>
      <c r="GD157" s="125"/>
      <c r="GE157" s="125"/>
      <c r="GF157" s="125"/>
      <c r="GG157" s="125"/>
      <c r="GH157" s="125"/>
      <c r="GI157" s="125"/>
      <c r="GJ157" s="125"/>
      <c r="GK157" s="125"/>
      <c r="GL157" s="125"/>
      <c r="GM157" s="125"/>
      <c r="GN157" s="125"/>
      <c r="GO157" s="125"/>
      <c r="GP157" s="125"/>
      <c r="GQ157" s="125"/>
      <c r="GR157" s="125"/>
      <c r="GS157" s="125"/>
      <c r="GT157" s="125"/>
      <c r="GU157" s="125"/>
      <c r="GV157" s="125"/>
      <c r="GW157" s="125"/>
      <c r="GX157" s="125"/>
      <c r="GY157" s="125"/>
      <c r="GZ157" s="125"/>
      <c r="HA157" s="125"/>
      <c r="HB157" s="125"/>
      <c r="HC157" s="125"/>
      <c r="HD157" s="125"/>
      <c r="HE157" s="125"/>
      <c r="HF157" s="125"/>
      <c r="HG157" s="125"/>
      <c r="HH157" s="125"/>
      <c r="HI157" s="125"/>
      <c r="HJ157" s="125"/>
      <c r="HK157" s="125"/>
      <c r="HL157" s="125"/>
      <c r="HM157" s="125"/>
      <c r="HN157" s="125"/>
      <c r="HO157" s="125"/>
      <c r="HP157" s="125"/>
      <c r="HQ157" s="125"/>
      <c r="HR157" s="125"/>
      <c r="HS157" s="125"/>
      <c r="HT157" s="125"/>
      <c r="HU157" s="125"/>
      <c r="HV157" s="125"/>
      <c r="HW157" s="125"/>
      <c r="HX157" s="125"/>
      <c r="HY157" s="125"/>
      <c r="HZ157" s="125"/>
      <c r="IA157" s="125"/>
      <c r="IB157" s="125"/>
      <c r="IC157" s="125"/>
      <c r="ID157" s="125"/>
      <c r="IE157" s="125"/>
      <c r="IF157" s="125"/>
      <c r="IG157" s="125"/>
      <c r="IH157" s="125"/>
      <c r="II157" s="125"/>
      <c r="IJ157" s="125"/>
      <c r="IK157" s="125"/>
      <c r="IL157" s="125"/>
      <c r="IM157" s="125"/>
      <c r="IN157" s="125"/>
      <c r="IO157" s="125"/>
      <c r="IP157" s="125"/>
      <c r="IQ157" s="125"/>
      <c r="IR157" s="125"/>
      <c r="IS157" s="125"/>
      <c r="IT157" s="125"/>
      <c r="IU157" s="125"/>
      <c r="IV157" s="125"/>
    </row>
    <row r="158" spans="1:256" customFormat="1" ht="31.5" customHeight="1" x14ac:dyDescent="0.2">
      <c r="A158" s="391" t="s">
        <v>213</v>
      </c>
      <c r="B158" s="391"/>
      <c r="C158" s="391"/>
      <c r="D158" s="391"/>
      <c r="E158" s="391"/>
      <c r="F158" s="391"/>
      <c r="G158" s="392">
        <f>G141+G143+G147</f>
        <v>1428698.0699999998</v>
      </c>
      <c r="H158" s="392"/>
      <c r="I158" s="168"/>
      <c r="J158" s="168"/>
      <c r="K158" s="133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4"/>
      <c r="AV158" s="124"/>
      <c r="AW158" s="124"/>
      <c r="AX158" s="124"/>
      <c r="AY158" s="124"/>
      <c r="AZ158" s="124"/>
      <c r="BA158" s="124"/>
      <c r="BB158" s="124"/>
      <c r="BC158" s="124"/>
      <c r="BD158" s="124"/>
      <c r="BE158" s="124"/>
      <c r="BF158" s="125"/>
      <c r="BG158" s="125"/>
      <c r="BH158" s="125"/>
      <c r="BI158" s="125"/>
      <c r="BJ158" s="125"/>
      <c r="BK158" s="125"/>
      <c r="BL158" s="125"/>
      <c r="BM158" s="125"/>
      <c r="BN158" s="125"/>
      <c r="BO158" s="125"/>
      <c r="BP158" s="125"/>
      <c r="BQ158" s="125"/>
      <c r="BR158" s="125"/>
      <c r="BS158" s="125"/>
      <c r="BT158" s="125"/>
      <c r="BU158" s="125"/>
      <c r="BV158" s="125"/>
      <c r="BW158" s="125"/>
      <c r="BX158" s="125"/>
      <c r="BY158" s="125"/>
      <c r="BZ158" s="125"/>
      <c r="CA158" s="125"/>
      <c r="CB158" s="125"/>
      <c r="CC158" s="125"/>
      <c r="CD158" s="125"/>
      <c r="CE158" s="125"/>
      <c r="CF158" s="125"/>
      <c r="CG158" s="125"/>
      <c r="CH158" s="125"/>
      <c r="CI158" s="125"/>
      <c r="CJ158" s="125"/>
      <c r="CK158" s="125"/>
      <c r="CL158" s="125"/>
      <c r="CM158" s="125"/>
      <c r="CN158" s="125"/>
      <c r="CO158" s="125"/>
      <c r="CP158" s="125"/>
      <c r="CQ158" s="125"/>
      <c r="CR158" s="125"/>
      <c r="CS158" s="125"/>
      <c r="CT158" s="125"/>
      <c r="CU158" s="125"/>
      <c r="CV158" s="125"/>
      <c r="CW158" s="125"/>
      <c r="CX158" s="125"/>
      <c r="CY158" s="125"/>
      <c r="CZ158" s="125"/>
      <c r="DA158" s="125"/>
      <c r="DB158" s="125"/>
      <c r="DC158" s="125"/>
      <c r="DD158" s="125"/>
      <c r="DE158" s="125"/>
      <c r="DF158" s="125"/>
      <c r="DG158" s="125"/>
      <c r="DH158" s="125"/>
      <c r="DI158" s="125"/>
      <c r="DJ158" s="125"/>
      <c r="DK158" s="125"/>
      <c r="DL158" s="125"/>
      <c r="DM158" s="125"/>
      <c r="DN158" s="125"/>
      <c r="DO158" s="125"/>
      <c r="DP158" s="125"/>
      <c r="DQ158" s="125"/>
      <c r="DR158" s="125"/>
      <c r="DS158" s="125"/>
      <c r="DT158" s="125"/>
      <c r="DU158" s="125"/>
      <c r="DV158" s="125"/>
      <c r="DW158" s="125"/>
      <c r="DX158" s="125"/>
      <c r="DY158" s="125"/>
      <c r="DZ158" s="125"/>
      <c r="EA158" s="125"/>
      <c r="EB158" s="125"/>
      <c r="EC158" s="125"/>
      <c r="ED158" s="125"/>
      <c r="EE158" s="125"/>
      <c r="EF158" s="125"/>
      <c r="EG158" s="125"/>
      <c r="EH158" s="125"/>
      <c r="EI158" s="125"/>
      <c r="EJ158" s="125"/>
      <c r="EK158" s="125"/>
      <c r="EL158" s="125"/>
      <c r="EM158" s="125"/>
      <c r="EN158" s="125"/>
      <c r="EO158" s="125"/>
      <c r="EP158" s="125"/>
      <c r="EQ158" s="125"/>
      <c r="ER158" s="125"/>
      <c r="ES158" s="125"/>
      <c r="ET158" s="125"/>
      <c r="EU158" s="125"/>
      <c r="EV158" s="125"/>
      <c r="EW158" s="125"/>
      <c r="EX158" s="125"/>
      <c r="EY158" s="125"/>
      <c r="EZ158" s="125"/>
      <c r="FA158" s="125"/>
      <c r="FB158" s="125"/>
      <c r="FC158" s="125"/>
      <c r="FD158" s="125"/>
      <c r="FE158" s="125"/>
      <c r="FF158" s="125"/>
      <c r="FG158" s="125"/>
      <c r="FH158" s="125"/>
      <c r="FI158" s="125"/>
      <c r="FJ158" s="125"/>
      <c r="FK158" s="125"/>
      <c r="FL158" s="125"/>
      <c r="FM158" s="125"/>
      <c r="FN158" s="125"/>
      <c r="FO158" s="125"/>
      <c r="FP158" s="125"/>
      <c r="FQ158" s="125"/>
      <c r="FR158" s="125"/>
      <c r="FS158" s="125"/>
      <c r="FT158" s="125"/>
      <c r="FU158" s="125"/>
      <c r="FV158" s="125"/>
      <c r="FW158" s="125"/>
      <c r="FX158" s="125"/>
      <c r="FY158" s="125"/>
      <c r="FZ158" s="125"/>
      <c r="GA158" s="125"/>
      <c r="GB158" s="125"/>
      <c r="GC158" s="125"/>
      <c r="GD158" s="125"/>
      <c r="GE158" s="125"/>
      <c r="GF158" s="125"/>
      <c r="GG158" s="125"/>
      <c r="GH158" s="125"/>
      <c r="GI158" s="125"/>
      <c r="GJ158" s="125"/>
      <c r="GK158" s="125"/>
      <c r="GL158" s="125"/>
      <c r="GM158" s="125"/>
      <c r="GN158" s="125"/>
      <c r="GO158" s="125"/>
      <c r="GP158" s="125"/>
      <c r="GQ158" s="125"/>
      <c r="GR158" s="125"/>
      <c r="GS158" s="125"/>
      <c r="GT158" s="125"/>
      <c r="GU158" s="125"/>
      <c r="GV158" s="125"/>
      <c r="GW158" s="125"/>
      <c r="GX158" s="125"/>
      <c r="GY158" s="125"/>
      <c r="GZ158" s="125"/>
      <c r="HA158" s="125"/>
      <c r="HB158" s="125"/>
      <c r="HC158" s="125"/>
      <c r="HD158" s="125"/>
      <c r="HE158" s="125"/>
      <c r="HF158" s="125"/>
      <c r="HG158" s="125"/>
      <c r="HH158" s="125"/>
      <c r="HI158" s="125"/>
      <c r="HJ158" s="125"/>
      <c r="HK158" s="125"/>
      <c r="HL158" s="125"/>
      <c r="HM158" s="125"/>
      <c r="HN158" s="125"/>
      <c r="HO158" s="125"/>
      <c r="HP158" s="125"/>
      <c r="HQ158" s="125"/>
      <c r="HR158" s="125"/>
      <c r="HS158" s="125"/>
      <c r="HT158" s="125"/>
      <c r="HU158" s="125"/>
      <c r="HV158" s="125"/>
      <c r="HW158" s="125"/>
      <c r="HX158" s="125"/>
      <c r="HY158" s="125"/>
      <c r="HZ158" s="125"/>
      <c r="IA158" s="125"/>
      <c r="IB158" s="125"/>
      <c r="IC158" s="125"/>
      <c r="ID158" s="125"/>
      <c r="IE158" s="125"/>
      <c r="IF158" s="125"/>
      <c r="IG158" s="125"/>
      <c r="IH158" s="125"/>
      <c r="II158" s="125"/>
      <c r="IJ158" s="125"/>
      <c r="IK158" s="125"/>
      <c r="IL158" s="125"/>
      <c r="IM158" s="125"/>
      <c r="IN158" s="125"/>
      <c r="IO158" s="125"/>
      <c r="IP158" s="125"/>
      <c r="IQ158" s="125"/>
      <c r="IR158" s="125"/>
      <c r="IS158" s="125"/>
      <c r="IT158" s="125"/>
      <c r="IU158" s="125"/>
      <c r="IV158" s="125"/>
    </row>
    <row r="159" spans="1:256" customFormat="1" ht="18" customHeight="1" x14ac:dyDescent="0.25">
      <c r="A159" s="191" t="s">
        <v>14</v>
      </c>
      <c r="B159" s="168"/>
      <c r="C159" s="168"/>
      <c r="D159" s="168"/>
      <c r="E159" s="168"/>
      <c r="F159" s="168"/>
      <c r="G159" s="192"/>
      <c r="H159" s="192"/>
      <c r="I159" s="168"/>
      <c r="J159" s="168"/>
      <c r="K159" s="133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4"/>
      <c r="AL159" s="124"/>
      <c r="AM159" s="124"/>
      <c r="AN159" s="124"/>
      <c r="AO159" s="124"/>
      <c r="AP159" s="124"/>
      <c r="AQ159" s="124"/>
      <c r="AR159" s="124"/>
      <c r="AS159" s="124"/>
      <c r="AT159" s="124"/>
      <c r="AU159" s="124"/>
      <c r="AV159" s="124"/>
      <c r="AW159" s="124"/>
      <c r="AX159" s="124"/>
      <c r="AY159" s="124"/>
      <c r="AZ159" s="124"/>
      <c r="BA159" s="124"/>
      <c r="BB159" s="124"/>
      <c r="BC159" s="124"/>
      <c r="BD159" s="124"/>
      <c r="BE159" s="124"/>
      <c r="BF159" s="125"/>
      <c r="BG159" s="125"/>
      <c r="BH159" s="125"/>
      <c r="BI159" s="125"/>
      <c r="BJ159" s="125"/>
      <c r="BK159" s="125"/>
      <c r="BL159" s="125"/>
      <c r="BM159" s="125"/>
      <c r="BN159" s="125"/>
      <c r="BO159" s="125"/>
      <c r="BP159" s="125"/>
      <c r="BQ159" s="125"/>
      <c r="BR159" s="125"/>
      <c r="BS159" s="125"/>
      <c r="BT159" s="125"/>
      <c r="BU159" s="125"/>
      <c r="BV159" s="125"/>
      <c r="BW159" s="125"/>
      <c r="BX159" s="125"/>
      <c r="BY159" s="125"/>
      <c r="BZ159" s="125"/>
      <c r="CA159" s="125"/>
      <c r="CB159" s="125"/>
      <c r="CC159" s="125"/>
      <c r="CD159" s="125"/>
      <c r="CE159" s="125"/>
      <c r="CF159" s="125"/>
      <c r="CG159" s="125"/>
      <c r="CH159" s="125"/>
      <c r="CI159" s="125"/>
      <c r="CJ159" s="125"/>
      <c r="CK159" s="125"/>
      <c r="CL159" s="125"/>
      <c r="CM159" s="125"/>
      <c r="CN159" s="125"/>
      <c r="CO159" s="125"/>
      <c r="CP159" s="125"/>
      <c r="CQ159" s="125"/>
      <c r="CR159" s="125"/>
      <c r="CS159" s="125"/>
      <c r="CT159" s="125"/>
      <c r="CU159" s="125"/>
      <c r="CV159" s="125"/>
      <c r="CW159" s="125"/>
      <c r="CX159" s="125"/>
      <c r="CY159" s="125"/>
      <c r="CZ159" s="125"/>
      <c r="DA159" s="125"/>
      <c r="DB159" s="125"/>
      <c r="DC159" s="125"/>
      <c r="DD159" s="125"/>
      <c r="DE159" s="125"/>
      <c r="DF159" s="125"/>
      <c r="DG159" s="125"/>
      <c r="DH159" s="125"/>
      <c r="DI159" s="125"/>
      <c r="DJ159" s="125"/>
      <c r="DK159" s="125"/>
      <c r="DL159" s="125"/>
      <c r="DM159" s="125"/>
      <c r="DN159" s="125"/>
      <c r="DO159" s="125"/>
      <c r="DP159" s="125"/>
      <c r="DQ159" s="125"/>
      <c r="DR159" s="125"/>
      <c r="DS159" s="125"/>
      <c r="DT159" s="125"/>
      <c r="DU159" s="125"/>
      <c r="DV159" s="125"/>
      <c r="DW159" s="125"/>
      <c r="DX159" s="125"/>
      <c r="DY159" s="125"/>
      <c r="DZ159" s="125"/>
      <c r="EA159" s="125"/>
      <c r="EB159" s="125"/>
      <c r="EC159" s="125"/>
      <c r="ED159" s="125"/>
      <c r="EE159" s="125"/>
      <c r="EF159" s="125"/>
      <c r="EG159" s="125"/>
      <c r="EH159" s="125"/>
      <c r="EI159" s="125"/>
      <c r="EJ159" s="125"/>
      <c r="EK159" s="125"/>
      <c r="EL159" s="125"/>
      <c r="EM159" s="125"/>
      <c r="EN159" s="125"/>
      <c r="EO159" s="125"/>
      <c r="EP159" s="125"/>
      <c r="EQ159" s="125"/>
      <c r="ER159" s="125"/>
      <c r="ES159" s="125"/>
      <c r="ET159" s="125"/>
      <c r="EU159" s="125"/>
      <c r="EV159" s="125"/>
      <c r="EW159" s="125"/>
      <c r="EX159" s="125"/>
      <c r="EY159" s="125"/>
      <c r="EZ159" s="125"/>
      <c r="FA159" s="125"/>
      <c r="FB159" s="125"/>
      <c r="FC159" s="125"/>
      <c r="FD159" s="125"/>
      <c r="FE159" s="125"/>
      <c r="FF159" s="125"/>
      <c r="FG159" s="125"/>
      <c r="FH159" s="125"/>
      <c r="FI159" s="125"/>
      <c r="FJ159" s="125"/>
      <c r="FK159" s="125"/>
      <c r="FL159" s="125"/>
      <c r="FM159" s="125"/>
      <c r="FN159" s="125"/>
      <c r="FO159" s="125"/>
      <c r="FP159" s="125"/>
      <c r="FQ159" s="125"/>
      <c r="FR159" s="125"/>
      <c r="FS159" s="125"/>
      <c r="FT159" s="125"/>
      <c r="FU159" s="125"/>
      <c r="FV159" s="125"/>
      <c r="FW159" s="125"/>
      <c r="FX159" s="125"/>
      <c r="FY159" s="125"/>
      <c r="FZ159" s="125"/>
      <c r="GA159" s="125"/>
      <c r="GB159" s="125"/>
      <c r="GC159" s="125"/>
      <c r="GD159" s="125"/>
      <c r="GE159" s="125"/>
      <c r="GF159" s="125"/>
      <c r="GG159" s="125"/>
      <c r="GH159" s="125"/>
      <c r="GI159" s="125"/>
      <c r="GJ159" s="125"/>
      <c r="GK159" s="125"/>
      <c r="GL159" s="125"/>
      <c r="GM159" s="125"/>
      <c r="GN159" s="125"/>
      <c r="GO159" s="125"/>
      <c r="GP159" s="125"/>
      <c r="GQ159" s="125"/>
      <c r="GR159" s="125"/>
      <c r="GS159" s="125"/>
      <c r="GT159" s="125"/>
      <c r="GU159" s="125"/>
      <c r="GV159" s="125"/>
      <c r="GW159" s="125"/>
      <c r="GX159" s="125"/>
      <c r="GY159" s="125"/>
      <c r="GZ159" s="125"/>
      <c r="HA159" s="125"/>
      <c r="HB159" s="125"/>
      <c r="HC159" s="125"/>
      <c r="HD159" s="125"/>
      <c r="HE159" s="125"/>
      <c r="HF159" s="125"/>
      <c r="HG159" s="125"/>
      <c r="HH159" s="125"/>
      <c r="HI159" s="125"/>
      <c r="HJ159" s="125"/>
      <c r="HK159" s="125"/>
      <c r="HL159" s="125"/>
      <c r="HM159" s="125"/>
      <c r="HN159" s="125"/>
      <c r="HO159" s="125"/>
      <c r="HP159" s="125"/>
      <c r="HQ159" s="125"/>
      <c r="HR159" s="125"/>
      <c r="HS159" s="125"/>
      <c r="HT159" s="125"/>
      <c r="HU159" s="125"/>
      <c r="HV159" s="125"/>
      <c r="HW159" s="125"/>
      <c r="HX159" s="125"/>
      <c r="HY159" s="125"/>
      <c r="HZ159" s="125"/>
      <c r="IA159" s="125"/>
      <c r="IB159" s="125"/>
      <c r="IC159" s="125"/>
      <c r="ID159" s="125"/>
      <c r="IE159" s="125"/>
      <c r="IF159" s="125"/>
      <c r="IG159" s="125"/>
      <c r="IH159" s="125"/>
      <c r="II159" s="125"/>
      <c r="IJ159" s="125"/>
      <c r="IK159" s="125"/>
      <c r="IL159" s="125"/>
      <c r="IM159" s="125"/>
      <c r="IN159" s="125"/>
      <c r="IO159" s="125"/>
      <c r="IP159" s="125"/>
      <c r="IQ159" s="125"/>
      <c r="IR159" s="125"/>
      <c r="IS159" s="125"/>
      <c r="IT159" s="125"/>
      <c r="IU159" s="125"/>
      <c r="IV159" s="125"/>
    </row>
    <row r="160" spans="1:256" s="147" customFormat="1" ht="31.5" customHeight="1" x14ac:dyDescent="0.25">
      <c r="A160" s="406" t="s">
        <v>258</v>
      </c>
      <c r="B160" s="406"/>
      <c r="C160" s="406"/>
      <c r="D160" s="406"/>
      <c r="E160" s="406"/>
      <c r="F160" s="406"/>
      <c r="G160" s="406"/>
      <c r="H160" s="406"/>
      <c r="I160" s="185"/>
      <c r="J160" s="185"/>
      <c r="K160" s="146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</row>
    <row r="161" spans="1:256" customFormat="1" ht="31.5" customHeight="1" x14ac:dyDescent="0.2">
      <c r="A161" s="188" t="s">
        <v>200</v>
      </c>
      <c r="B161" s="407" t="s">
        <v>201</v>
      </c>
      <c r="C161" s="407"/>
      <c r="D161" s="407"/>
      <c r="E161" s="407"/>
      <c r="F161" s="407"/>
      <c r="G161" s="408" t="s">
        <v>252</v>
      </c>
      <c r="H161" s="408"/>
      <c r="I161" s="168"/>
      <c r="J161" s="168"/>
      <c r="K161" s="133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4"/>
      <c r="AL161" s="124"/>
      <c r="AM161" s="124"/>
      <c r="AN161" s="124"/>
      <c r="AO161" s="124"/>
      <c r="AP161" s="124"/>
      <c r="AQ161" s="124"/>
      <c r="AR161" s="124"/>
      <c r="AS161" s="124"/>
      <c r="AT161" s="124"/>
      <c r="AU161" s="124"/>
      <c r="AV161" s="124"/>
      <c r="AW161" s="124"/>
      <c r="AX161" s="124"/>
      <c r="AY161" s="124"/>
      <c r="AZ161" s="124"/>
      <c r="BA161" s="124"/>
      <c r="BB161" s="124"/>
      <c r="BC161" s="124"/>
      <c r="BD161" s="124"/>
      <c r="BE161" s="124"/>
      <c r="BF161" s="125"/>
      <c r="BG161" s="125"/>
      <c r="BH161" s="125"/>
      <c r="BI161" s="125"/>
      <c r="BJ161" s="125"/>
      <c r="BK161" s="125"/>
      <c r="BL161" s="125"/>
      <c r="BM161" s="125"/>
      <c r="BN161" s="125"/>
      <c r="BO161" s="125"/>
      <c r="BP161" s="125"/>
      <c r="BQ161" s="125"/>
      <c r="BR161" s="125"/>
      <c r="BS161" s="125"/>
      <c r="BT161" s="125"/>
      <c r="BU161" s="125"/>
      <c r="BV161" s="125"/>
      <c r="BW161" s="125"/>
      <c r="BX161" s="125"/>
      <c r="BY161" s="125"/>
      <c r="BZ161" s="125"/>
      <c r="CA161" s="125"/>
      <c r="CB161" s="125"/>
      <c r="CC161" s="125"/>
      <c r="CD161" s="125"/>
      <c r="CE161" s="125"/>
      <c r="CF161" s="125"/>
      <c r="CG161" s="125"/>
      <c r="CH161" s="125"/>
      <c r="CI161" s="125"/>
      <c r="CJ161" s="125"/>
      <c r="CK161" s="125"/>
      <c r="CL161" s="125"/>
      <c r="CM161" s="125"/>
      <c r="CN161" s="125"/>
      <c r="CO161" s="125"/>
      <c r="CP161" s="125"/>
      <c r="CQ161" s="125"/>
      <c r="CR161" s="125"/>
      <c r="CS161" s="125"/>
      <c r="CT161" s="125"/>
      <c r="CU161" s="125"/>
      <c r="CV161" s="125"/>
      <c r="CW161" s="125"/>
      <c r="CX161" s="125"/>
      <c r="CY161" s="125"/>
      <c r="CZ161" s="125"/>
      <c r="DA161" s="125"/>
      <c r="DB161" s="125"/>
      <c r="DC161" s="125"/>
      <c r="DD161" s="125"/>
      <c r="DE161" s="125"/>
      <c r="DF161" s="125"/>
      <c r="DG161" s="125"/>
      <c r="DH161" s="125"/>
      <c r="DI161" s="125"/>
      <c r="DJ161" s="125"/>
      <c r="DK161" s="125"/>
      <c r="DL161" s="125"/>
      <c r="DM161" s="125"/>
      <c r="DN161" s="125"/>
      <c r="DO161" s="125"/>
      <c r="DP161" s="125"/>
      <c r="DQ161" s="125"/>
      <c r="DR161" s="125"/>
      <c r="DS161" s="125"/>
      <c r="DT161" s="125"/>
      <c r="DU161" s="125"/>
      <c r="DV161" s="125"/>
      <c r="DW161" s="125"/>
      <c r="DX161" s="125"/>
      <c r="DY161" s="125"/>
      <c r="DZ161" s="125"/>
      <c r="EA161" s="125"/>
      <c r="EB161" s="125"/>
      <c r="EC161" s="125"/>
      <c r="ED161" s="125"/>
      <c r="EE161" s="125"/>
      <c r="EF161" s="125"/>
      <c r="EG161" s="125"/>
      <c r="EH161" s="125"/>
      <c r="EI161" s="125"/>
      <c r="EJ161" s="125"/>
      <c r="EK161" s="125"/>
      <c r="EL161" s="125"/>
      <c r="EM161" s="125"/>
      <c r="EN161" s="125"/>
      <c r="EO161" s="125"/>
      <c r="EP161" s="125"/>
      <c r="EQ161" s="125"/>
      <c r="ER161" s="125"/>
      <c r="ES161" s="125"/>
      <c r="ET161" s="125"/>
      <c r="EU161" s="125"/>
      <c r="EV161" s="125"/>
      <c r="EW161" s="125"/>
      <c r="EX161" s="125"/>
      <c r="EY161" s="125"/>
      <c r="EZ161" s="125"/>
      <c r="FA161" s="125"/>
      <c r="FB161" s="125"/>
      <c r="FC161" s="125"/>
      <c r="FD161" s="125"/>
      <c r="FE161" s="125"/>
      <c r="FF161" s="125"/>
      <c r="FG161" s="125"/>
      <c r="FH161" s="125"/>
      <c r="FI161" s="125"/>
      <c r="FJ161" s="125"/>
      <c r="FK161" s="125"/>
      <c r="FL161" s="125"/>
      <c r="FM161" s="125"/>
      <c r="FN161" s="125"/>
      <c r="FO161" s="125"/>
      <c r="FP161" s="125"/>
      <c r="FQ161" s="125"/>
      <c r="FR161" s="125"/>
      <c r="FS161" s="125"/>
      <c r="FT161" s="125"/>
      <c r="FU161" s="125"/>
      <c r="FV161" s="125"/>
      <c r="FW161" s="125"/>
      <c r="FX161" s="125"/>
      <c r="FY161" s="125"/>
      <c r="FZ161" s="125"/>
      <c r="GA161" s="125"/>
      <c r="GB161" s="125"/>
      <c r="GC161" s="125"/>
      <c r="GD161" s="125"/>
      <c r="GE161" s="125"/>
      <c r="GF161" s="125"/>
      <c r="GG161" s="125"/>
      <c r="GH161" s="125"/>
      <c r="GI161" s="125"/>
      <c r="GJ161" s="125"/>
      <c r="GK161" s="125"/>
      <c r="GL161" s="125"/>
      <c r="GM161" s="125"/>
      <c r="GN161" s="125"/>
      <c r="GO161" s="125"/>
      <c r="GP161" s="125"/>
      <c r="GQ161" s="125"/>
      <c r="GR161" s="125"/>
      <c r="GS161" s="125"/>
      <c r="GT161" s="125"/>
      <c r="GU161" s="125"/>
      <c r="GV161" s="125"/>
      <c r="GW161" s="125"/>
      <c r="GX161" s="125"/>
      <c r="GY161" s="125"/>
      <c r="GZ161" s="125"/>
      <c r="HA161" s="125"/>
      <c r="HB161" s="125"/>
      <c r="HC161" s="125"/>
      <c r="HD161" s="125"/>
      <c r="HE161" s="125"/>
      <c r="HF161" s="125"/>
      <c r="HG161" s="125"/>
      <c r="HH161" s="125"/>
      <c r="HI161" s="125"/>
      <c r="HJ161" s="125"/>
      <c r="HK161" s="125"/>
      <c r="HL161" s="125"/>
      <c r="HM161" s="125"/>
      <c r="HN161" s="125"/>
      <c r="HO161" s="125"/>
      <c r="HP161" s="125"/>
      <c r="HQ161" s="125"/>
      <c r="HR161" s="125"/>
      <c r="HS161" s="125"/>
      <c r="HT161" s="125"/>
      <c r="HU161" s="125"/>
      <c r="HV161" s="125"/>
      <c r="HW161" s="125"/>
      <c r="HX161" s="125"/>
      <c r="HY161" s="125"/>
      <c r="HZ161" s="125"/>
      <c r="IA161" s="125"/>
      <c r="IB161" s="125"/>
      <c r="IC161" s="125"/>
      <c r="ID161" s="125"/>
      <c r="IE161" s="125"/>
      <c r="IF161" s="125"/>
      <c r="IG161" s="125"/>
      <c r="IH161" s="125"/>
      <c r="II161" s="125"/>
      <c r="IJ161" s="125"/>
      <c r="IK161" s="125"/>
      <c r="IL161" s="125"/>
      <c r="IM161" s="125"/>
      <c r="IN161" s="125"/>
      <c r="IO161" s="125"/>
      <c r="IP161" s="125"/>
      <c r="IQ161" s="125"/>
      <c r="IR161" s="125"/>
      <c r="IS161" s="125"/>
      <c r="IT161" s="125"/>
      <c r="IU161" s="125"/>
      <c r="IV161" s="125"/>
    </row>
    <row r="162" spans="1:256" customFormat="1" ht="24.95" customHeight="1" x14ac:dyDescent="0.2">
      <c r="A162" s="302" t="s">
        <v>12</v>
      </c>
      <c r="B162" s="401" t="s">
        <v>253</v>
      </c>
      <c r="C162" s="401"/>
      <c r="D162" s="401"/>
      <c r="E162" s="401"/>
      <c r="F162" s="401"/>
      <c r="G162" s="398">
        <f>G163+G164+G165+G166+G167+G168+G169</f>
        <v>125000.2</v>
      </c>
      <c r="H162" s="398"/>
      <c r="I162" s="168"/>
      <c r="J162" s="168"/>
      <c r="K162" s="133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124"/>
      <c r="AH162" s="124"/>
      <c r="AI162" s="124"/>
      <c r="AJ162" s="124"/>
      <c r="AK162" s="124"/>
      <c r="AL162" s="124"/>
      <c r="AM162" s="124"/>
      <c r="AN162" s="124"/>
      <c r="AO162" s="124"/>
      <c r="AP162" s="124"/>
      <c r="AQ162" s="124"/>
      <c r="AR162" s="124"/>
      <c r="AS162" s="124"/>
      <c r="AT162" s="124"/>
      <c r="AU162" s="124"/>
      <c r="AV162" s="124"/>
      <c r="AW162" s="124"/>
      <c r="AX162" s="124"/>
      <c r="AY162" s="124"/>
      <c r="AZ162" s="124"/>
      <c r="BA162" s="124"/>
      <c r="BB162" s="124"/>
      <c r="BC162" s="124"/>
      <c r="BD162" s="124"/>
      <c r="BE162" s="124"/>
      <c r="BF162" s="125"/>
      <c r="BG162" s="125"/>
      <c r="BH162" s="125"/>
      <c r="BI162" s="125"/>
      <c r="BJ162" s="125"/>
      <c r="BK162" s="125"/>
      <c r="BL162" s="125"/>
      <c r="BM162" s="125"/>
      <c r="BN162" s="125"/>
      <c r="BO162" s="125"/>
      <c r="BP162" s="125"/>
      <c r="BQ162" s="125"/>
      <c r="BR162" s="125"/>
      <c r="BS162" s="125"/>
      <c r="BT162" s="125"/>
      <c r="BU162" s="125"/>
      <c r="BV162" s="125"/>
      <c r="BW162" s="125"/>
      <c r="BX162" s="125"/>
      <c r="BY162" s="125"/>
      <c r="BZ162" s="125"/>
      <c r="CA162" s="125"/>
      <c r="CB162" s="125"/>
      <c r="CC162" s="125"/>
      <c r="CD162" s="125"/>
      <c r="CE162" s="125"/>
      <c r="CF162" s="125"/>
      <c r="CG162" s="125"/>
      <c r="CH162" s="125"/>
      <c r="CI162" s="125"/>
      <c r="CJ162" s="125"/>
      <c r="CK162" s="125"/>
      <c r="CL162" s="125"/>
      <c r="CM162" s="125"/>
      <c r="CN162" s="125"/>
      <c r="CO162" s="125"/>
      <c r="CP162" s="125"/>
      <c r="CQ162" s="125"/>
      <c r="CR162" s="125"/>
      <c r="CS162" s="125"/>
      <c r="CT162" s="125"/>
      <c r="CU162" s="125"/>
      <c r="CV162" s="125"/>
      <c r="CW162" s="125"/>
      <c r="CX162" s="125"/>
      <c r="CY162" s="125"/>
      <c r="CZ162" s="125"/>
      <c r="DA162" s="125"/>
      <c r="DB162" s="125"/>
      <c r="DC162" s="125"/>
      <c r="DD162" s="125"/>
      <c r="DE162" s="125"/>
      <c r="DF162" s="125"/>
      <c r="DG162" s="125"/>
      <c r="DH162" s="125"/>
      <c r="DI162" s="125"/>
      <c r="DJ162" s="125"/>
      <c r="DK162" s="125"/>
      <c r="DL162" s="125"/>
      <c r="DM162" s="125"/>
      <c r="DN162" s="125"/>
      <c r="DO162" s="125"/>
      <c r="DP162" s="125"/>
      <c r="DQ162" s="125"/>
      <c r="DR162" s="125"/>
      <c r="DS162" s="125"/>
      <c r="DT162" s="125"/>
      <c r="DU162" s="125"/>
      <c r="DV162" s="125"/>
      <c r="DW162" s="125"/>
      <c r="DX162" s="125"/>
      <c r="DY162" s="125"/>
      <c r="DZ162" s="125"/>
      <c r="EA162" s="125"/>
      <c r="EB162" s="125"/>
      <c r="EC162" s="125"/>
      <c r="ED162" s="125"/>
      <c r="EE162" s="125"/>
      <c r="EF162" s="125"/>
      <c r="EG162" s="125"/>
      <c r="EH162" s="125"/>
      <c r="EI162" s="125"/>
      <c r="EJ162" s="125"/>
      <c r="EK162" s="125"/>
      <c r="EL162" s="125"/>
      <c r="EM162" s="125"/>
      <c r="EN162" s="125"/>
      <c r="EO162" s="125"/>
      <c r="EP162" s="125"/>
      <c r="EQ162" s="125"/>
      <c r="ER162" s="125"/>
      <c r="ES162" s="125"/>
      <c r="ET162" s="125"/>
      <c r="EU162" s="125"/>
      <c r="EV162" s="125"/>
      <c r="EW162" s="125"/>
      <c r="EX162" s="125"/>
      <c r="EY162" s="125"/>
      <c r="EZ162" s="125"/>
      <c r="FA162" s="125"/>
      <c r="FB162" s="125"/>
      <c r="FC162" s="125"/>
      <c r="FD162" s="125"/>
      <c r="FE162" s="125"/>
      <c r="FF162" s="125"/>
      <c r="FG162" s="125"/>
      <c r="FH162" s="125"/>
      <c r="FI162" s="125"/>
      <c r="FJ162" s="125"/>
      <c r="FK162" s="125"/>
      <c r="FL162" s="125"/>
      <c r="FM162" s="125"/>
      <c r="FN162" s="125"/>
      <c r="FO162" s="125"/>
      <c r="FP162" s="125"/>
      <c r="FQ162" s="125"/>
      <c r="FR162" s="125"/>
      <c r="FS162" s="125"/>
      <c r="FT162" s="125"/>
      <c r="FU162" s="125"/>
      <c r="FV162" s="125"/>
      <c r="FW162" s="125"/>
      <c r="FX162" s="125"/>
      <c r="FY162" s="125"/>
      <c r="FZ162" s="125"/>
      <c r="GA162" s="125"/>
      <c r="GB162" s="125"/>
      <c r="GC162" s="125"/>
      <c r="GD162" s="125"/>
      <c r="GE162" s="125"/>
      <c r="GF162" s="125"/>
      <c r="GG162" s="125"/>
      <c r="GH162" s="125"/>
      <c r="GI162" s="125"/>
      <c r="GJ162" s="125"/>
      <c r="GK162" s="125"/>
      <c r="GL162" s="125"/>
      <c r="GM162" s="125"/>
      <c r="GN162" s="125"/>
      <c r="GO162" s="125"/>
      <c r="GP162" s="125"/>
      <c r="GQ162" s="125"/>
      <c r="GR162" s="125"/>
      <c r="GS162" s="125"/>
      <c r="GT162" s="125"/>
      <c r="GU162" s="125"/>
      <c r="GV162" s="125"/>
      <c r="GW162" s="125"/>
      <c r="GX162" s="125"/>
      <c r="GY162" s="125"/>
      <c r="GZ162" s="125"/>
      <c r="HA162" s="125"/>
      <c r="HB162" s="125"/>
      <c r="HC162" s="125"/>
      <c r="HD162" s="125"/>
      <c r="HE162" s="125"/>
      <c r="HF162" s="125"/>
      <c r="HG162" s="125"/>
      <c r="HH162" s="125"/>
      <c r="HI162" s="125"/>
      <c r="HJ162" s="125"/>
      <c r="HK162" s="125"/>
      <c r="HL162" s="125"/>
      <c r="HM162" s="125"/>
      <c r="HN162" s="125"/>
      <c r="HO162" s="125"/>
      <c r="HP162" s="125"/>
      <c r="HQ162" s="125"/>
      <c r="HR162" s="125"/>
      <c r="HS162" s="125"/>
      <c r="HT162" s="125"/>
      <c r="HU162" s="125"/>
      <c r="HV162" s="125"/>
      <c r="HW162" s="125"/>
      <c r="HX162" s="125"/>
      <c r="HY162" s="125"/>
      <c r="HZ162" s="125"/>
      <c r="IA162" s="125"/>
      <c r="IB162" s="125"/>
      <c r="IC162" s="125"/>
      <c r="ID162" s="125"/>
      <c r="IE162" s="125"/>
      <c r="IF162" s="125"/>
      <c r="IG162" s="125"/>
      <c r="IH162" s="125"/>
      <c r="II162" s="125"/>
      <c r="IJ162" s="125"/>
      <c r="IK162" s="125"/>
      <c r="IL162" s="125"/>
      <c r="IM162" s="125"/>
      <c r="IN162" s="125"/>
      <c r="IO162" s="125"/>
      <c r="IP162" s="125"/>
      <c r="IQ162" s="125"/>
      <c r="IR162" s="125"/>
      <c r="IS162" s="125"/>
      <c r="IT162" s="125"/>
      <c r="IU162" s="125"/>
      <c r="IV162" s="125"/>
    </row>
    <row r="163" spans="1:256" customFormat="1" ht="24.95" customHeight="1" x14ac:dyDescent="0.2">
      <c r="A163" s="309"/>
      <c r="B163" s="402" t="s">
        <v>330</v>
      </c>
      <c r="C163" s="402"/>
      <c r="D163" s="402"/>
      <c r="E163" s="402"/>
      <c r="F163" s="402"/>
      <c r="G163" s="403">
        <v>200</v>
      </c>
      <c r="H163" s="403"/>
      <c r="I163" s="168"/>
      <c r="J163" s="168"/>
      <c r="K163" s="133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4"/>
      <c r="AH163" s="124"/>
      <c r="AI163" s="124"/>
      <c r="AJ163" s="124"/>
      <c r="AK163" s="124"/>
      <c r="AL163" s="124"/>
      <c r="AM163" s="124"/>
      <c r="AN163" s="124"/>
      <c r="AO163" s="124"/>
      <c r="AP163" s="124"/>
      <c r="AQ163" s="124"/>
      <c r="AR163" s="124"/>
      <c r="AS163" s="124"/>
      <c r="AT163" s="124"/>
      <c r="AU163" s="124"/>
      <c r="AV163" s="124"/>
      <c r="AW163" s="124"/>
      <c r="AX163" s="124"/>
      <c r="AY163" s="124"/>
      <c r="AZ163" s="124"/>
      <c r="BA163" s="124"/>
      <c r="BB163" s="124"/>
      <c r="BC163" s="124"/>
      <c r="BD163" s="124"/>
      <c r="BE163" s="124"/>
      <c r="BF163" s="125"/>
      <c r="BG163" s="125"/>
      <c r="BH163" s="125"/>
      <c r="BI163" s="125"/>
      <c r="BJ163" s="125"/>
      <c r="BK163" s="125"/>
      <c r="BL163" s="125"/>
      <c r="BM163" s="125"/>
      <c r="BN163" s="125"/>
      <c r="BO163" s="125"/>
      <c r="BP163" s="125"/>
      <c r="BQ163" s="125"/>
      <c r="BR163" s="125"/>
      <c r="BS163" s="125"/>
      <c r="BT163" s="125"/>
      <c r="BU163" s="125"/>
      <c r="BV163" s="125"/>
      <c r="BW163" s="125"/>
      <c r="BX163" s="125"/>
      <c r="BY163" s="125"/>
      <c r="BZ163" s="125"/>
      <c r="CA163" s="125"/>
      <c r="CB163" s="125"/>
      <c r="CC163" s="125"/>
      <c r="CD163" s="125"/>
      <c r="CE163" s="125"/>
      <c r="CF163" s="125"/>
      <c r="CG163" s="125"/>
      <c r="CH163" s="125"/>
      <c r="CI163" s="125"/>
      <c r="CJ163" s="125"/>
      <c r="CK163" s="125"/>
      <c r="CL163" s="125"/>
      <c r="CM163" s="125"/>
      <c r="CN163" s="125"/>
      <c r="CO163" s="125"/>
      <c r="CP163" s="125"/>
      <c r="CQ163" s="125"/>
      <c r="CR163" s="125"/>
      <c r="CS163" s="125"/>
      <c r="CT163" s="125"/>
      <c r="CU163" s="125"/>
      <c r="CV163" s="125"/>
      <c r="CW163" s="125"/>
      <c r="CX163" s="125"/>
      <c r="CY163" s="125"/>
      <c r="CZ163" s="125"/>
      <c r="DA163" s="125"/>
      <c r="DB163" s="125"/>
      <c r="DC163" s="125"/>
      <c r="DD163" s="125"/>
      <c r="DE163" s="125"/>
      <c r="DF163" s="125"/>
      <c r="DG163" s="125"/>
      <c r="DH163" s="125"/>
      <c r="DI163" s="125"/>
      <c r="DJ163" s="125"/>
      <c r="DK163" s="125"/>
      <c r="DL163" s="125"/>
      <c r="DM163" s="125"/>
      <c r="DN163" s="125"/>
      <c r="DO163" s="125"/>
      <c r="DP163" s="125"/>
      <c r="DQ163" s="125"/>
      <c r="DR163" s="125"/>
      <c r="DS163" s="125"/>
      <c r="DT163" s="125"/>
      <c r="DU163" s="125"/>
      <c r="DV163" s="125"/>
      <c r="DW163" s="125"/>
      <c r="DX163" s="125"/>
      <c r="DY163" s="125"/>
      <c r="DZ163" s="125"/>
      <c r="EA163" s="125"/>
      <c r="EB163" s="125"/>
      <c r="EC163" s="125"/>
      <c r="ED163" s="125"/>
      <c r="EE163" s="125"/>
      <c r="EF163" s="125"/>
      <c r="EG163" s="125"/>
      <c r="EH163" s="125"/>
      <c r="EI163" s="125"/>
      <c r="EJ163" s="125"/>
      <c r="EK163" s="125"/>
      <c r="EL163" s="125"/>
      <c r="EM163" s="125"/>
      <c r="EN163" s="125"/>
      <c r="EO163" s="125"/>
      <c r="EP163" s="125"/>
      <c r="EQ163" s="125"/>
      <c r="ER163" s="125"/>
      <c r="ES163" s="125"/>
      <c r="ET163" s="125"/>
      <c r="EU163" s="125"/>
      <c r="EV163" s="125"/>
      <c r="EW163" s="125"/>
      <c r="EX163" s="125"/>
      <c r="EY163" s="125"/>
      <c r="EZ163" s="125"/>
      <c r="FA163" s="125"/>
      <c r="FB163" s="125"/>
      <c r="FC163" s="125"/>
      <c r="FD163" s="125"/>
      <c r="FE163" s="125"/>
      <c r="FF163" s="125"/>
      <c r="FG163" s="125"/>
      <c r="FH163" s="125"/>
      <c r="FI163" s="125"/>
      <c r="FJ163" s="125"/>
      <c r="FK163" s="125"/>
      <c r="FL163" s="125"/>
      <c r="FM163" s="125"/>
      <c r="FN163" s="125"/>
      <c r="FO163" s="125"/>
      <c r="FP163" s="125"/>
      <c r="FQ163" s="125"/>
      <c r="FR163" s="125"/>
      <c r="FS163" s="125"/>
      <c r="FT163" s="125"/>
      <c r="FU163" s="125"/>
      <c r="FV163" s="125"/>
      <c r="FW163" s="125"/>
      <c r="FX163" s="125"/>
      <c r="FY163" s="125"/>
      <c r="FZ163" s="125"/>
      <c r="GA163" s="125"/>
      <c r="GB163" s="125"/>
      <c r="GC163" s="125"/>
      <c r="GD163" s="125"/>
      <c r="GE163" s="125"/>
      <c r="GF163" s="125"/>
      <c r="GG163" s="125"/>
      <c r="GH163" s="125"/>
      <c r="GI163" s="125"/>
      <c r="GJ163" s="125"/>
      <c r="GK163" s="125"/>
      <c r="GL163" s="125"/>
      <c r="GM163" s="125"/>
      <c r="GN163" s="125"/>
      <c r="GO163" s="125"/>
      <c r="GP163" s="125"/>
      <c r="GQ163" s="125"/>
      <c r="GR163" s="125"/>
      <c r="GS163" s="125"/>
      <c r="GT163" s="125"/>
      <c r="GU163" s="125"/>
      <c r="GV163" s="125"/>
      <c r="GW163" s="125"/>
      <c r="GX163" s="125"/>
      <c r="GY163" s="125"/>
      <c r="GZ163" s="125"/>
      <c r="HA163" s="125"/>
      <c r="HB163" s="125"/>
      <c r="HC163" s="125"/>
      <c r="HD163" s="125"/>
      <c r="HE163" s="125"/>
      <c r="HF163" s="125"/>
      <c r="HG163" s="125"/>
      <c r="HH163" s="125"/>
      <c r="HI163" s="125"/>
      <c r="HJ163" s="125"/>
      <c r="HK163" s="125"/>
      <c r="HL163" s="125"/>
      <c r="HM163" s="125"/>
      <c r="HN163" s="125"/>
      <c r="HO163" s="125"/>
      <c r="HP163" s="125"/>
      <c r="HQ163" s="125"/>
      <c r="HR163" s="125"/>
      <c r="HS163" s="125"/>
      <c r="HT163" s="125"/>
      <c r="HU163" s="125"/>
      <c r="HV163" s="125"/>
      <c r="HW163" s="125"/>
      <c r="HX163" s="125"/>
      <c r="HY163" s="125"/>
      <c r="HZ163" s="125"/>
      <c r="IA163" s="125"/>
      <c r="IB163" s="125"/>
      <c r="IC163" s="125"/>
      <c r="ID163" s="125"/>
      <c r="IE163" s="125"/>
      <c r="IF163" s="125"/>
      <c r="IG163" s="125"/>
      <c r="IH163" s="125"/>
      <c r="II163" s="125"/>
      <c r="IJ163" s="125"/>
      <c r="IK163" s="125"/>
      <c r="IL163" s="125"/>
      <c r="IM163" s="125"/>
      <c r="IN163" s="125"/>
      <c r="IO163" s="125"/>
      <c r="IP163" s="125"/>
      <c r="IQ163" s="125"/>
      <c r="IR163" s="125"/>
      <c r="IS163" s="125"/>
      <c r="IT163" s="125"/>
      <c r="IU163" s="125"/>
      <c r="IV163" s="125"/>
    </row>
    <row r="164" spans="1:256" customFormat="1" ht="30.75" customHeight="1" x14ac:dyDescent="0.2">
      <c r="A164" s="308"/>
      <c r="B164" s="402" t="s">
        <v>331</v>
      </c>
      <c r="C164" s="402"/>
      <c r="D164" s="402"/>
      <c r="E164" s="402"/>
      <c r="F164" s="402"/>
      <c r="G164" s="403">
        <v>5192</v>
      </c>
      <c r="H164" s="403"/>
      <c r="I164" s="168"/>
      <c r="J164" s="168"/>
      <c r="K164" s="133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24"/>
      <c r="AU164" s="124"/>
      <c r="AV164" s="124"/>
      <c r="AW164" s="124"/>
      <c r="AX164" s="124"/>
      <c r="AY164" s="124"/>
      <c r="AZ164" s="124"/>
      <c r="BA164" s="124"/>
      <c r="BB164" s="124"/>
      <c r="BC164" s="124"/>
      <c r="BD164" s="124"/>
      <c r="BE164" s="124"/>
      <c r="BF164" s="125"/>
      <c r="BG164" s="125"/>
      <c r="BH164" s="125"/>
      <c r="BI164" s="125"/>
      <c r="BJ164" s="125"/>
      <c r="BK164" s="125"/>
      <c r="BL164" s="125"/>
      <c r="BM164" s="125"/>
      <c r="BN164" s="125"/>
      <c r="BO164" s="125"/>
      <c r="BP164" s="125"/>
      <c r="BQ164" s="125"/>
      <c r="BR164" s="125"/>
      <c r="BS164" s="125"/>
      <c r="BT164" s="125"/>
      <c r="BU164" s="125"/>
      <c r="BV164" s="125"/>
      <c r="BW164" s="125"/>
      <c r="BX164" s="125"/>
      <c r="BY164" s="125"/>
      <c r="BZ164" s="125"/>
      <c r="CA164" s="125"/>
      <c r="CB164" s="125"/>
      <c r="CC164" s="125"/>
      <c r="CD164" s="125"/>
      <c r="CE164" s="125"/>
      <c r="CF164" s="125"/>
      <c r="CG164" s="125"/>
      <c r="CH164" s="125"/>
      <c r="CI164" s="125"/>
      <c r="CJ164" s="125"/>
      <c r="CK164" s="125"/>
      <c r="CL164" s="125"/>
      <c r="CM164" s="125"/>
      <c r="CN164" s="125"/>
      <c r="CO164" s="125"/>
      <c r="CP164" s="125"/>
      <c r="CQ164" s="125"/>
      <c r="CR164" s="125"/>
      <c r="CS164" s="125"/>
      <c r="CT164" s="125"/>
      <c r="CU164" s="125"/>
      <c r="CV164" s="125"/>
      <c r="CW164" s="125"/>
      <c r="CX164" s="125"/>
      <c r="CY164" s="125"/>
      <c r="CZ164" s="125"/>
      <c r="DA164" s="125"/>
      <c r="DB164" s="125"/>
      <c r="DC164" s="125"/>
      <c r="DD164" s="125"/>
      <c r="DE164" s="125"/>
      <c r="DF164" s="125"/>
      <c r="DG164" s="125"/>
      <c r="DH164" s="125"/>
      <c r="DI164" s="125"/>
      <c r="DJ164" s="125"/>
      <c r="DK164" s="125"/>
      <c r="DL164" s="125"/>
      <c r="DM164" s="125"/>
      <c r="DN164" s="125"/>
      <c r="DO164" s="125"/>
      <c r="DP164" s="125"/>
      <c r="DQ164" s="125"/>
      <c r="DR164" s="125"/>
      <c r="DS164" s="125"/>
      <c r="DT164" s="125"/>
      <c r="DU164" s="125"/>
      <c r="DV164" s="125"/>
      <c r="DW164" s="125"/>
      <c r="DX164" s="125"/>
      <c r="DY164" s="125"/>
      <c r="DZ164" s="125"/>
      <c r="EA164" s="125"/>
      <c r="EB164" s="125"/>
      <c r="EC164" s="125"/>
      <c r="ED164" s="125"/>
      <c r="EE164" s="125"/>
      <c r="EF164" s="125"/>
      <c r="EG164" s="125"/>
      <c r="EH164" s="125"/>
      <c r="EI164" s="125"/>
      <c r="EJ164" s="125"/>
      <c r="EK164" s="125"/>
      <c r="EL164" s="125"/>
      <c r="EM164" s="125"/>
      <c r="EN164" s="125"/>
      <c r="EO164" s="125"/>
      <c r="EP164" s="125"/>
      <c r="EQ164" s="125"/>
      <c r="ER164" s="125"/>
      <c r="ES164" s="125"/>
      <c r="ET164" s="125"/>
      <c r="EU164" s="125"/>
      <c r="EV164" s="125"/>
      <c r="EW164" s="125"/>
      <c r="EX164" s="125"/>
      <c r="EY164" s="125"/>
      <c r="EZ164" s="125"/>
      <c r="FA164" s="125"/>
      <c r="FB164" s="125"/>
      <c r="FC164" s="125"/>
      <c r="FD164" s="125"/>
      <c r="FE164" s="125"/>
      <c r="FF164" s="125"/>
      <c r="FG164" s="125"/>
      <c r="FH164" s="125"/>
      <c r="FI164" s="125"/>
      <c r="FJ164" s="125"/>
      <c r="FK164" s="125"/>
      <c r="FL164" s="125"/>
      <c r="FM164" s="125"/>
      <c r="FN164" s="125"/>
      <c r="FO164" s="125"/>
      <c r="FP164" s="125"/>
      <c r="FQ164" s="125"/>
      <c r="FR164" s="125"/>
      <c r="FS164" s="125"/>
      <c r="FT164" s="125"/>
      <c r="FU164" s="125"/>
      <c r="FV164" s="125"/>
      <c r="FW164" s="125"/>
      <c r="FX164" s="125"/>
      <c r="FY164" s="125"/>
      <c r="FZ164" s="125"/>
      <c r="GA164" s="125"/>
      <c r="GB164" s="125"/>
      <c r="GC164" s="125"/>
      <c r="GD164" s="125"/>
      <c r="GE164" s="125"/>
      <c r="GF164" s="125"/>
      <c r="GG164" s="125"/>
      <c r="GH164" s="125"/>
      <c r="GI164" s="125"/>
      <c r="GJ164" s="125"/>
      <c r="GK164" s="125"/>
      <c r="GL164" s="125"/>
      <c r="GM164" s="125"/>
      <c r="GN164" s="125"/>
      <c r="GO164" s="125"/>
      <c r="GP164" s="125"/>
      <c r="GQ164" s="125"/>
      <c r="GR164" s="125"/>
      <c r="GS164" s="125"/>
      <c r="GT164" s="125"/>
      <c r="GU164" s="125"/>
      <c r="GV164" s="125"/>
      <c r="GW164" s="125"/>
      <c r="GX164" s="125"/>
      <c r="GY164" s="125"/>
      <c r="GZ164" s="125"/>
      <c r="HA164" s="125"/>
      <c r="HB164" s="125"/>
      <c r="HC164" s="125"/>
      <c r="HD164" s="125"/>
      <c r="HE164" s="125"/>
      <c r="HF164" s="125"/>
      <c r="HG164" s="125"/>
      <c r="HH164" s="125"/>
      <c r="HI164" s="125"/>
      <c r="HJ164" s="125"/>
      <c r="HK164" s="125"/>
      <c r="HL164" s="125"/>
      <c r="HM164" s="125"/>
      <c r="HN164" s="125"/>
      <c r="HO164" s="125"/>
      <c r="HP164" s="125"/>
      <c r="HQ164" s="125"/>
      <c r="HR164" s="125"/>
      <c r="HS164" s="125"/>
      <c r="HT164" s="125"/>
      <c r="HU164" s="125"/>
      <c r="HV164" s="125"/>
      <c r="HW164" s="125"/>
      <c r="HX164" s="125"/>
      <c r="HY164" s="125"/>
      <c r="HZ164" s="125"/>
      <c r="IA164" s="125"/>
      <c r="IB164" s="125"/>
      <c r="IC164" s="125"/>
      <c r="ID164" s="125"/>
      <c r="IE164" s="125"/>
      <c r="IF164" s="125"/>
      <c r="IG164" s="125"/>
      <c r="IH164" s="125"/>
      <c r="II164" s="125"/>
      <c r="IJ164" s="125"/>
      <c r="IK164" s="125"/>
      <c r="IL164" s="125"/>
      <c r="IM164" s="125"/>
      <c r="IN164" s="125"/>
      <c r="IO164" s="125"/>
      <c r="IP164" s="125"/>
      <c r="IQ164" s="125"/>
      <c r="IR164" s="125"/>
      <c r="IS164" s="125"/>
      <c r="IT164" s="125"/>
      <c r="IU164" s="125"/>
      <c r="IV164" s="125"/>
    </row>
    <row r="165" spans="1:256" customFormat="1" ht="30.75" customHeight="1" x14ac:dyDescent="0.2">
      <c r="A165" s="308"/>
      <c r="B165" s="402" t="s">
        <v>333</v>
      </c>
      <c r="C165" s="402"/>
      <c r="D165" s="402"/>
      <c r="E165" s="402"/>
      <c r="F165" s="402"/>
      <c r="G165" s="403">
        <v>1367.12</v>
      </c>
      <c r="H165" s="403"/>
      <c r="I165" s="168"/>
      <c r="J165" s="168"/>
      <c r="K165" s="133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4"/>
      <c r="BD165" s="124"/>
      <c r="BE165" s="124"/>
      <c r="BF165" s="125"/>
      <c r="BG165" s="125"/>
      <c r="BH165" s="125"/>
      <c r="BI165" s="125"/>
      <c r="BJ165" s="125"/>
      <c r="BK165" s="125"/>
      <c r="BL165" s="125"/>
      <c r="BM165" s="125"/>
      <c r="BN165" s="125"/>
      <c r="BO165" s="125"/>
      <c r="BP165" s="125"/>
      <c r="BQ165" s="125"/>
      <c r="BR165" s="125"/>
      <c r="BS165" s="125"/>
      <c r="BT165" s="125"/>
      <c r="BU165" s="125"/>
      <c r="BV165" s="125"/>
      <c r="BW165" s="125"/>
      <c r="BX165" s="125"/>
      <c r="BY165" s="125"/>
      <c r="BZ165" s="125"/>
      <c r="CA165" s="125"/>
      <c r="CB165" s="125"/>
      <c r="CC165" s="125"/>
      <c r="CD165" s="125"/>
      <c r="CE165" s="125"/>
      <c r="CF165" s="125"/>
      <c r="CG165" s="125"/>
      <c r="CH165" s="125"/>
      <c r="CI165" s="125"/>
      <c r="CJ165" s="125"/>
      <c r="CK165" s="125"/>
      <c r="CL165" s="125"/>
      <c r="CM165" s="125"/>
      <c r="CN165" s="125"/>
      <c r="CO165" s="125"/>
      <c r="CP165" s="125"/>
      <c r="CQ165" s="125"/>
      <c r="CR165" s="125"/>
      <c r="CS165" s="125"/>
      <c r="CT165" s="125"/>
      <c r="CU165" s="125"/>
      <c r="CV165" s="125"/>
      <c r="CW165" s="125"/>
      <c r="CX165" s="125"/>
      <c r="CY165" s="125"/>
      <c r="CZ165" s="125"/>
      <c r="DA165" s="125"/>
      <c r="DB165" s="125"/>
      <c r="DC165" s="125"/>
      <c r="DD165" s="125"/>
      <c r="DE165" s="125"/>
      <c r="DF165" s="125"/>
      <c r="DG165" s="125"/>
      <c r="DH165" s="125"/>
      <c r="DI165" s="125"/>
      <c r="DJ165" s="125"/>
      <c r="DK165" s="125"/>
      <c r="DL165" s="125"/>
      <c r="DM165" s="125"/>
      <c r="DN165" s="125"/>
      <c r="DO165" s="125"/>
      <c r="DP165" s="125"/>
      <c r="DQ165" s="125"/>
      <c r="DR165" s="125"/>
      <c r="DS165" s="125"/>
      <c r="DT165" s="125"/>
      <c r="DU165" s="125"/>
      <c r="DV165" s="125"/>
      <c r="DW165" s="125"/>
      <c r="DX165" s="125"/>
      <c r="DY165" s="125"/>
      <c r="DZ165" s="125"/>
      <c r="EA165" s="125"/>
      <c r="EB165" s="125"/>
      <c r="EC165" s="125"/>
      <c r="ED165" s="125"/>
      <c r="EE165" s="125"/>
      <c r="EF165" s="125"/>
      <c r="EG165" s="125"/>
      <c r="EH165" s="125"/>
      <c r="EI165" s="125"/>
      <c r="EJ165" s="125"/>
      <c r="EK165" s="125"/>
      <c r="EL165" s="125"/>
      <c r="EM165" s="125"/>
      <c r="EN165" s="125"/>
      <c r="EO165" s="125"/>
      <c r="EP165" s="125"/>
      <c r="EQ165" s="125"/>
      <c r="ER165" s="125"/>
      <c r="ES165" s="125"/>
      <c r="ET165" s="125"/>
      <c r="EU165" s="125"/>
      <c r="EV165" s="125"/>
      <c r="EW165" s="125"/>
      <c r="EX165" s="125"/>
      <c r="EY165" s="125"/>
      <c r="EZ165" s="125"/>
      <c r="FA165" s="125"/>
      <c r="FB165" s="125"/>
      <c r="FC165" s="125"/>
      <c r="FD165" s="125"/>
      <c r="FE165" s="125"/>
      <c r="FF165" s="125"/>
      <c r="FG165" s="125"/>
      <c r="FH165" s="125"/>
      <c r="FI165" s="125"/>
      <c r="FJ165" s="125"/>
      <c r="FK165" s="125"/>
      <c r="FL165" s="125"/>
      <c r="FM165" s="125"/>
      <c r="FN165" s="125"/>
      <c r="FO165" s="125"/>
      <c r="FP165" s="125"/>
      <c r="FQ165" s="125"/>
      <c r="FR165" s="125"/>
      <c r="FS165" s="125"/>
      <c r="FT165" s="125"/>
      <c r="FU165" s="125"/>
      <c r="FV165" s="125"/>
      <c r="FW165" s="125"/>
      <c r="FX165" s="125"/>
      <c r="FY165" s="125"/>
      <c r="FZ165" s="125"/>
      <c r="GA165" s="125"/>
      <c r="GB165" s="125"/>
      <c r="GC165" s="125"/>
      <c r="GD165" s="125"/>
      <c r="GE165" s="125"/>
      <c r="GF165" s="125"/>
      <c r="GG165" s="125"/>
      <c r="GH165" s="125"/>
      <c r="GI165" s="125"/>
      <c r="GJ165" s="125"/>
      <c r="GK165" s="125"/>
      <c r="GL165" s="125"/>
      <c r="GM165" s="125"/>
      <c r="GN165" s="125"/>
      <c r="GO165" s="125"/>
      <c r="GP165" s="125"/>
      <c r="GQ165" s="125"/>
      <c r="GR165" s="125"/>
      <c r="GS165" s="125"/>
      <c r="GT165" s="125"/>
      <c r="GU165" s="125"/>
      <c r="GV165" s="125"/>
      <c r="GW165" s="125"/>
      <c r="GX165" s="125"/>
      <c r="GY165" s="125"/>
      <c r="GZ165" s="125"/>
      <c r="HA165" s="125"/>
      <c r="HB165" s="125"/>
      <c r="HC165" s="125"/>
      <c r="HD165" s="125"/>
      <c r="HE165" s="125"/>
      <c r="HF165" s="125"/>
      <c r="HG165" s="125"/>
      <c r="HH165" s="125"/>
      <c r="HI165" s="125"/>
      <c r="HJ165" s="125"/>
      <c r="HK165" s="125"/>
      <c r="HL165" s="125"/>
      <c r="HM165" s="125"/>
      <c r="HN165" s="125"/>
      <c r="HO165" s="125"/>
      <c r="HP165" s="125"/>
      <c r="HQ165" s="125"/>
      <c r="HR165" s="125"/>
      <c r="HS165" s="125"/>
      <c r="HT165" s="125"/>
      <c r="HU165" s="125"/>
      <c r="HV165" s="125"/>
      <c r="HW165" s="125"/>
      <c r="HX165" s="125"/>
      <c r="HY165" s="125"/>
      <c r="HZ165" s="125"/>
      <c r="IA165" s="125"/>
      <c r="IB165" s="125"/>
      <c r="IC165" s="125"/>
      <c r="ID165" s="125"/>
      <c r="IE165" s="125"/>
      <c r="IF165" s="125"/>
      <c r="IG165" s="125"/>
      <c r="IH165" s="125"/>
      <c r="II165" s="125"/>
      <c r="IJ165" s="125"/>
      <c r="IK165" s="125"/>
      <c r="IL165" s="125"/>
      <c r="IM165" s="125"/>
      <c r="IN165" s="125"/>
      <c r="IO165" s="125"/>
      <c r="IP165" s="125"/>
      <c r="IQ165" s="125"/>
      <c r="IR165" s="125"/>
      <c r="IS165" s="125"/>
      <c r="IT165" s="125"/>
      <c r="IU165" s="125"/>
      <c r="IV165" s="125"/>
    </row>
    <row r="166" spans="1:256" customFormat="1" ht="30.75" customHeight="1" x14ac:dyDescent="0.2">
      <c r="A166" s="306"/>
      <c r="B166" s="402" t="s">
        <v>334</v>
      </c>
      <c r="C166" s="402"/>
      <c r="D166" s="402"/>
      <c r="E166" s="402"/>
      <c r="F166" s="402"/>
      <c r="G166" s="403">
        <v>16444.080000000002</v>
      </c>
      <c r="H166" s="403"/>
      <c r="I166" s="168"/>
      <c r="J166" s="168"/>
      <c r="K166" s="133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  <c r="AV166" s="124"/>
      <c r="AW166" s="124"/>
      <c r="AX166" s="124"/>
      <c r="AY166" s="124"/>
      <c r="AZ166" s="124"/>
      <c r="BA166" s="124"/>
      <c r="BB166" s="124"/>
      <c r="BC166" s="124"/>
      <c r="BD166" s="124"/>
      <c r="BE166" s="124"/>
      <c r="BF166" s="125"/>
      <c r="BG166" s="125"/>
      <c r="BH166" s="125"/>
      <c r="BI166" s="125"/>
      <c r="BJ166" s="125"/>
      <c r="BK166" s="125"/>
      <c r="BL166" s="125"/>
      <c r="BM166" s="125"/>
      <c r="BN166" s="125"/>
      <c r="BO166" s="125"/>
      <c r="BP166" s="125"/>
      <c r="BQ166" s="125"/>
      <c r="BR166" s="125"/>
      <c r="BS166" s="125"/>
      <c r="BT166" s="125"/>
      <c r="BU166" s="125"/>
      <c r="BV166" s="125"/>
      <c r="BW166" s="125"/>
      <c r="BX166" s="125"/>
      <c r="BY166" s="125"/>
      <c r="BZ166" s="125"/>
      <c r="CA166" s="125"/>
      <c r="CB166" s="125"/>
      <c r="CC166" s="125"/>
      <c r="CD166" s="125"/>
      <c r="CE166" s="125"/>
      <c r="CF166" s="125"/>
      <c r="CG166" s="125"/>
      <c r="CH166" s="125"/>
      <c r="CI166" s="125"/>
      <c r="CJ166" s="125"/>
      <c r="CK166" s="125"/>
      <c r="CL166" s="125"/>
      <c r="CM166" s="125"/>
      <c r="CN166" s="125"/>
      <c r="CO166" s="125"/>
      <c r="CP166" s="125"/>
      <c r="CQ166" s="125"/>
      <c r="CR166" s="125"/>
      <c r="CS166" s="125"/>
      <c r="CT166" s="125"/>
      <c r="CU166" s="125"/>
      <c r="CV166" s="125"/>
      <c r="CW166" s="125"/>
      <c r="CX166" s="125"/>
      <c r="CY166" s="125"/>
      <c r="CZ166" s="125"/>
      <c r="DA166" s="125"/>
      <c r="DB166" s="125"/>
      <c r="DC166" s="125"/>
      <c r="DD166" s="125"/>
      <c r="DE166" s="125"/>
      <c r="DF166" s="125"/>
      <c r="DG166" s="125"/>
      <c r="DH166" s="125"/>
      <c r="DI166" s="125"/>
      <c r="DJ166" s="125"/>
      <c r="DK166" s="125"/>
      <c r="DL166" s="125"/>
      <c r="DM166" s="125"/>
      <c r="DN166" s="125"/>
      <c r="DO166" s="125"/>
      <c r="DP166" s="125"/>
      <c r="DQ166" s="125"/>
      <c r="DR166" s="125"/>
      <c r="DS166" s="125"/>
      <c r="DT166" s="125"/>
      <c r="DU166" s="125"/>
      <c r="DV166" s="125"/>
      <c r="DW166" s="125"/>
      <c r="DX166" s="125"/>
      <c r="DY166" s="125"/>
      <c r="DZ166" s="125"/>
      <c r="EA166" s="125"/>
      <c r="EB166" s="125"/>
      <c r="EC166" s="125"/>
      <c r="ED166" s="125"/>
      <c r="EE166" s="125"/>
      <c r="EF166" s="125"/>
      <c r="EG166" s="125"/>
      <c r="EH166" s="125"/>
      <c r="EI166" s="125"/>
      <c r="EJ166" s="125"/>
      <c r="EK166" s="125"/>
      <c r="EL166" s="125"/>
      <c r="EM166" s="125"/>
      <c r="EN166" s="125"/>
      <c r="EO166" s="125"/>
      <c r="EP166" s="125"/>
      <c r="EQ166" s="125"/>
      <c r="ER166" s="125"/>
      <c r="ES166" s="125"/>
      <c r="ET166" s="125"/>
      <c r="EU166" s="125"/>
      <c r="EV166" s="125"/>
      <c r="EW166" s="125"/>
      <c r="EX166" s="125"/>
      <c r="EY166" s="125"/>
      <c r="EZ166" s="125"/>
      <c r="FA166" s="125"/>
      <c r="FB166" s="125"/>
      <c r="FC166" s="125"/>
      <c r="FD166" s="125"/>
      <c r="FE166" s="125"/>
      <c r="FF166" s="125"/>
      <c r="FG166" s="125"/>
      <c r="FH166" s="125"/>
      <c r="FI166" s="125"/>
      <c r="FJ166" s="125"/>
      <c r="FK166" s="125"/>
      <c r="FL166" s="125"/>
      <c r="FM166" s="125"/>
      <c r="FN166" s="125"/>
      <c r="FO166" s="125"/>
      <c r="FP166" s="125"/>
      <c r="FQ166" s="125"/>
      <c r="FR166" s="125"/>
      <c r="FS166" s="125"/>
      <c r="FT166" s="125"/>
      <c r="FU166" s="125"/>
      <c r="FV166" s="125"/>
      <c r="FW166" s="125"/>
      <c r="FX166" s="125"/>
      <c r="FY166" s="125"/>
      <c r="FZ166" s="125"/>
      <c r="GA166" s="125"/>
      <c r="GB166" s="125"/>
      <c r="GC166" s="125"/>
      <c r="GD166" s="125"/>
      <c r="GE166" s="125"/>
      <c r="GF166" s="125"/>
      <c r="GG166" s="125"/>
      <c r="GH166" s="125"/>
      <c r="GI166" s="125"/>
      <c r="GJ166" s="125"/>
      <c r="GK166" s="125"/>
      <c r="GL166" s="125"/>
      <c r="GM166" s="125"/>
      <c r="GN166" s="125"/>
      <c r="GO166" s="125"/>
      <c r="GP166" s="125"/>
      <c r="GQ166" s="125"/>
      <c r="GR166" s="125"/>
      <c r="GS166" s="125"/>
      <c r="GT166" s="125"/>
      <c r="GU166" s="125"/>
      <c r="GV166" s="125"/>
      <c r="GW166" s="125"/>
      <c r="GX166" s="125"/>
      <c r="GY166" s="125"/>
      <c r="GZ166" s="125"/>
      <c r="HA166" s="125"/>
      <c r="HB166" s="125"/>
      <c r="HC166" s="125"/>
      <c r="HD166" s="125"/>
      <c r="HE166" s="125"/>
      <c r="HF166" s="125"/>
      <c r="HG166" s="125"/>
      <c r="HH166" s="125"/>
      <c r="HI166" s="125"/>
      <c r="HJ166" s="125"/>
      <c r="HK166" s="125"/>
      <c r="HL166" s="125"/>
      <c r="HM166" s="125"/>
      <c r="HN166" s="125"/>
      <c r="HO166" s="125"/>
      <c r="HP166" s="125"/>
      <c r="HQ166" s="125"/>
      <c r="HR166" s="125"/>
      <c r="HS166" s="125"/>
      <c r="HT166" s="125"/>
      <c r="HU166" s="125"/>
      <c r="HV166" s="125"/>
      <c r="HW166" s="125"/>
      <c r="HX166" s="125"/>
      <c r="HY166" s="125"/>
      <c r="HZ166" s="125"/>
      <c r="IA166" s="125"/>
      <c r="IB166" s="125"/>
      <c r="IC166" s="125"/>
      <c r="ID166" s="125"/>
      <c r="IE166" s="125"/>
      <c r="IF166" s="125"/>
      <c r="IG166" s="125"/>
      <c r="IH166" s="125"/>
      <c r="II166" s="125"/>
      <c r="IJ166" s="125"/>
      <c r="IK166" s="125"/>
      <c r="IL166" s="125"/>
      <c r="IM166" s="125"/>
      <c r="IN166" s="125"/>
      <c r="IO166" s="125"/>
      <c r="IP166" s="125"/>
      <c r="IQ166" s="125"/>
      <c r="IR166" s="125"/>
      <c r="IS166" s="125"/>
      <c r="IT166" s="125"/>
      <c r="IU166" s="125"/>
      <c r="IV166" s="125"/>
    </row>
    <row r="167" spans="1:256" customFormat="1" ht="24.95" customHeight="1" x14ac:dyDescent="0.2">
      <c r="A167" s="304"/>
      <c r="B167" s="402" t="s">
        <v>335</v>
      </c>
      <c r="C167" s="402"/>
      <c r="D167" s="402"/>
      <c r="E167" s="402"/>
      <c r="F167" s="402"/>
      <c r="G167" s="403">
        <v>1107</v>
      </c>
      <c r="H167" s="403"/>
      <c r="I167" s="168"/>
      <c r="J167" s="168"/>
      <c r="K167" s="133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  <c r="AV167" s="124"/>
      <c r="AW167" s="124"/>
      <c r="AX167" s="124"/>
      <c r="AY167" s="124"/>
      <c r="AZ167" s="124"/>
      <c r="BA167" s="124"/>
      <c r="BB167" s="124"/>
      <c r="BC167" s="124"/>
      <c r="BD167" s="124"/>
      <c r="BE167" s="124"/>
      <c r="BF167" s="125"/>
      <c r="BG167" s="125"/>
      <c r="BH167" s="125"/>
      <c r="BI167" s="125"/>
      <c r="BJ167" s="125"/>
      <c r="BK167" s="125"/>
      <c r="BL167" s="125"/>
      <c r="BM167" s="125"/>
      <c r="BN167" s="125"/>
      <c r="BO167" s="125"/>
      <c r="BP167" s="125"/>
      <c r="BQ167" s="125"/>
      <c r="BR167" s="125"/>
      <c r="BS167" s="125"/>
      <c r="BT167" s="125"/>
      <c r="BU167" s="125"/>
      <c r="BV167" s="125"/>
      <c r="BW167" s="125"/>
      <c r="BX167" s="125"/>
      <c r="BY167" s="125"/>
      <c r="BZ167" s="125"/>
      <c r="CA167" s="125"/>
      <c r="CB167" s="125"/>
      <c r="CC167" s="125"/>
      <c r="CD167" s="125"/>
      <c r="CE167" s="125"/>
      <c r="CF167" s="125"/>
      <c r="CG167" s="125"/>
      <c r="CH167" s="125"/>
      <c r="CI167" s="125"/>
      <c r="CJ167" s="125"/>
      <c r="CK167" s="125"/>
      <c r="CL167" s="125"/>
      <c r="CM167" s="125"/>
      <c r="CN167" s="125"/>
      <c r="CO167" s="125"/>
      <c r="CP167" s="125"/>
      <c r="CQ167" s="125"/>
      <c r="CR167" s="125"/>
      <c r="CS167" s="125"/>
      <c r="CT167" s="125"/>
      <c r="CU167" s="125"/>
      <c r="CV167" s="125"/>
      <c r="CW167" s="125"/>
      <c r="CX167" s="125"/>
      <c r="CY167" s="125"/>
      <c r="CZ167" s="125"/>
      <c r="DA167" s="125"/>
      <c r="DB167" s="125"/>
      <c r="DC167" s="125"/>
      <c r="DD167" s="125"/>
      <c r="DE167" s="125"/>
      <c r="DF167" s="125"/>
      <c r="DG167" s="125"/>
      <c r="DH167" s="125"/>
      <c r="DI167" s="125"/>
      <c r="DJ167" s="125"/>
      <c r="DK167" s="125"/>
      <c r="DL167" s="125"/>
      <c r="DM167" s="125"/>
      <c r="DN167" s="125"/>
      <c r="DO167" s="125"/>
      <c r="DP167" s="125"/>
      <c r="DQ167" s="125"/>
      <c r="DR167" s="125"/>
      <c r="DS167" s="125"/>
      <c r="DT167" s="125"/>
      <c r="DU167" s="125"/>
      <c r="DV167" s="125"/>
      <c r="DW167" s="125"/>
      <c r="DX167" s="125"/>
      <c r="DY167" s="125"/>
      <c r="DZ167" s="125"/>
      <c r="EA167" s="125"/>
      <c r="EB167" s="125"/>
      <c r="EC167" s="125"/>
      <c r="ED167" s="125"/>
      <c r="EE167" s="125"/>
      <c r="EF167" s="125"/>
      <c r="EG167" s="125"/>
      <c r="EH167" s="125"/>
      <c r="EI167" s="125"/>
      <c r="EJ167" s="125"/>
      <c r="EK167" s="125"/>
      <c r="EL167" s="125"/>
      <c r="EM167" s="125"/>
      <c r="EN167" s="125"/>
      <c r="EO167" s="125"/>
      <c r="EP167" s="125"/>
      <c r="EQ167" s="125"/>
      <c r="ER167" s="125"/>
      <c r="ES167" s="125"/>
      <c r="ET167" s="125"/>
      <c r="EU167" s="125"/>
      <c r="EV167" s="125"/>
      <c r="EW167" s="125"/>
      <c r="EX167" s="125"/>
      <c r="EY167" s="125"/>
      <c r="EZ167" s="125"/>
      <c r="FA167" s="125"/>
      <c r="FB167" s="125"/>
      <c r="FC167" s="125"/>
      <c r="FD167" s="125"/>
      <c r="FE167" s="125"/>
      <c r="FF167" s="125"/>
      <c r="FG167" s="125"/>
      <c r="FH167" s="125"/>
      <c r="FI167" s="125"/>
      <c r="FJ167" s="125"/>
      <c r="FK167" s="125"/>
      <c r="FL167" s="125"/>
      <c r="FM167" s="125"/>
      <c r="FN167" s="125"/>
      <c r="FO167" s="125"/>
      <c r="FP167" s="125"/>
      <c r="FQ167" s="125"/>
      <c r="FR167" s="125"/>
      <c r="FS167" s="125"/>
      <c r="FT167" s="125"/>
      <c r="FU167" s="125"/>
      <c r="FV167" s="125"/>
      <c r="FW167" s="125"/>
      <c r="FX167" s="125"/>
      <c r="FY167" s="125"/>
      <c r="FZ167" s="125"/>
      <c r="GA167" s="125"/>
      <c r="GB167" s="125"/>
      <c r="GC167" s="125"/>
      <c r="GD167" s="125"/>
      <c r="GE167" s="125"/>
      <c r="GF167" s="125"/>
      <c r="GG167" s="125"/>
      <c r="GH167" s="125"/>
      <c r="GI167" s="125"/>
      <c r="GJ167" s="125"/>
      <c r="GK167" s="125"/>
      <c r="GL167" s="125"/>
      <c r="GM167" s="125"/>
      <c r="GN167" s="125"/>
      <c r="GO167" s="125"/>
      <c r="GP167" s="125"/>
      <c r="GQ167" s="125"/>
      <c r="GR167" s="125"/>
      <c r="GS167" s="125"/>
      <c r="GT167" s="125"/>
      <c r="GU167" s="125"/>
      <c r="GV167" s="125"/>
      <c r="GW167" s="125"/>
      <c r="GX167" s="125"/>
      <c r="GY167" s="125"/>
      <c r="GZ167" s="125"/>
      <c r="HA167" s="125"/>
      <c r="HB167" s="125"/>
      <c r="HC167" s="125"/>
      <c r="HD167" s="125"/>
      <c r="HE167" s="125"/>
      <c r="HF167" s="125"/>
      <c r="HG167" s="125"/>
      <c r="HH167" s="125"/>
      <c r="HI167" s="125"/>
      <c r="HJ167" s="125"/>
      <c r="HK167" s="125"/>
      <c r="HL167" s="125"/>
      <c r="HM167" s="125"/>
      <c r="HN167" s="125"/>
      <c r="HO167" s="125"/>
      <c r="HP167" s="125"/>
      <c r="HQ167" s="125"/>
      <c r="HR167" s="125"/>
      <c r="HS167" s="125"/>
      <c r="HT167" s="125"/>
      <c r="HU167" s="125"/>
      <c r="HV167" s="125"/>
      <c r="HW167" s="125"/>
      <c r="HX167" s="125"/>
      <c r="HY167" s="125"/>
      <c r="HZ167" s="125"/>
      <c r="IA167" s="125"/>
      <c r="IB167" s="125"/>
      <c r="IC167" s="125"/>
      <c r="ID167" s="125"/>
      <c r="IE167" s="125"/>
      <c r="IF167" s="125"/>
      <c r="IG167" s="125"/>
      <c r="IH167" s="125"/>
      <c r="II167" s="125"/>
      <c r="IJ167" s="125"/>
      <c r="IK167" s="125"/>
      <c r="IL167" s="125"/>
      <c r="IM167" s="125"/>
      <c r="IN167" s="125"/>
      <c r="IO167" s="125"/>
      <c r="IP167" s="125"/>
      <c r="IQ167" s="125"/>
      <c r="IR167" s="125"/>
      <c r="IS167" s="125"/>
      <c r="IT167" s="125"/>
      <c r="IU167" s="125"/>
      <c r="IV167" s="125"/>
    </row>
    <row r="168" spans="1:256" customFormat="1" ht="24.95" customHeight="1" x14ac:dyDescent="0.2">
      <c r="A168" s="304"/>
      <c r="B168" s="402" t="s">
        <v>336</v>
      </c>
      <c r="C168" s="402"/>
      <c r="D168" s="402"/>
      <c r="E168" s="402"/>
      <c r="F168" s="402"/>
      <c r="G168" s="403">
        <v>2323</v>
      </c>
      <c r="H168" s="403"/>
      <c r="I168" s="168"/>
      <c r="J168" s="168"/>
      <c r="K168" s="133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  <c r="AV168" s="124"/>
      <c r="AW168" s="124"/>
      <c r="AX168" s="124"/>
      <c r="AY168" s="124"/>
      <c r="AZ168" s="124"/>
      <c r="BA168" s="124"/>
      <c r="BB168" s="124"/>
      <c r="BC168" s="124"/>
      <c r="BD168" s="124"/>
      <c r="BE168" s="124"/>
      <c r="BF168" s="125"/>
      <c r="BG168" s="125"/>
      <c r="BH168" s="125"/>
      <c r="BI168" s="125"/>
      <c r="BJ168" s="125"/>
      <c r="BK168" s="125"/>
      <c r="BL168" s="125"/>
      <c r="BM168" s="125"/>
      <c r="BN168" s="125"/>
      <c r="BO168" s="125"/>
      <c r="BP168" s="125"/>
      <c r="BQ168" s="125"/>
      <c r="BR168" s="125"/>
      <c r="BS168" s="125"/>
      <c r="BT168" s="125"/>
      <c r="BU168" s="125"/>
      <c r="BV168" s="125"/>
      <c r="BW168" s="125"/>
      <c r="BX168" s="125"/>
      <c r="BY168" s="125"/>
      <c r="BZ168" s="125"/>
      <c r="CA168" s="125"/>
      <c r="CB168" s="125"/>
      <c r="CC168" s="125"/>
      <c r="CD168" s="125"/>
      <c r="CE168" s="125"/>
      <c r="CF168" s="125"/>
      <c r="CG168" s="125"/>
      <c r="CH168" s="125"/>
      <c r="CI168" s="125"/>
      <c r="CJ168" s="125"/>
      <c r="CK168" s="125"/>
      <c r="CL168" s="125"/>
      <c r="CM168" s="125"/>
      <c r="CN168" s="125"/>
      <c r="CO168" s="125"/>
      <c r="CP168" s="125"/>
      <c r="CQ168" s="125"/>
      <c r="CR168" s="125"/>
      <c r="CS168" s="125"/>
      <c r="CT168" s="125"/>
      <c r="CU168" s="125"/>
      <c r="CV168" s="125"/>
      <c r="CW168" s="125"/>
      <c r="CX168" s="125"/>
      <c r="CY168" s="125"/>
      <c r="CZ168" s="125"/>
      <c r="DA168" s="125"/>
      <c r="DB168" s="125"/>
      <c r="DC168" s="125"/>
      <c r="DD168" s="125"/>
      <c r="DE168" s="125"/>
      <c r="DF168" s="125"/>
      <c r="DG168" s="125"/>
      <c r="DH168" s="125"/>
      <c r="DI168" s="125"/>
      <c r="DJ168" s="125"/>
      <c r="DK168" s="125"/>
      <c r="DL168" s="125"/>
      <c r="DM168" s="125"/>
      <c r="DN168" s="125"/>
      <c r="DO168" s="125"/>
      <c r="DP168" s="125"/>
      <c r="DQ168" s="125"/>
      <c r="DR168" s="125"/>
      <c r="DS168" s="125"/>
      <c r="DT168" s="125"/>
      <c r="DU168" s="125"/>
      <c r="DV168" s="125"/>
      <c r="DW168" s="125"/>
      <c r="DX168" s="125"/>
      <c r="DY168" s="125"/>
      <c r="DZ168" s="125"/>
      <c r="EA168" s="125"/>
      <c r="EB168" s="125"/>
      <c r="EC168" s="125"/>
      <c r="ED168" s="125"/>
      <c r="EE168" s="125"/>
      <c r="EF168" s="125"/>
      <c r="EG168" s="125"/>
      <c r="EH168" s="125"/>
      <c r="EI168" s="125"/>
      <c r="EJ168" s="125"/>
      <c r="EK168" s="125"/>
      <c r="EL168" s="125"/>
      <c r="EM168" s="125"/>
      <c r="EN168" s="125"/>
      <c r="EO168" s="125"/>
      <c r="EP168" s="125"/>
      <c r="EQ168" s="125"/>
      <c r="ER168" s="125"/>
      <c r="ES168" s="125"/>
      <c r="ET168" s="125"/>
      <c r="EU168" s="125"/>
      <c r="EV168" s="125"/>
      <c r="EW168" s="125"/>
      <c r="EX168" s="125"/>
      <c r="EY168" s="125"/>
      <c r="EZ168" s="125"/>
      <c r="FA168" s="125"/>
      <c r="FB168" s="125"/>
      <c r="FC168" s="125"/>
      <c r="FD168" s="125"/>
      <c r="FE168" s="125"/>
      <c r="FF168" s="125"/>
      <c r="FG168" s="125"/>
      <c r="FH168" s="125"/>
      <c r="FI168" s="125"/>
      <c r="FJ168" s="125"/>
      <c r="FK168" s="125"/>
      <c r="FL168" s="125"/>
      <c r="FM168" s="125"/>
      <c r="FN168" s="125"/>
      <c r="FO168" s="125"/>
      <c r="FP168" s="125"/>
      <c r="FQ168" s="125"/>
      <c r="FR168" s="125"/>
      <c r="FS168" s="125"/>
      <c r="FT168" s="125"/>
      <c r="FU168" s="125"/>
      <c r="FV168" s="125"/>
      <c r="FW168" s="125"/>
      <c r="FX168" s="125"/>
      <c r="FY168" s="125"/>
      <c r="FZ168" s="125"/>
      <c r="GA168" s="125"/>
      <c r="GB168" s="125"/>
      <c r="GC168" s="125"/>
      <c r="GD168" s="125"/>
      <c r="GE168" s="125"/>
      <c r="GF168" s="125"/>
      <c r="GG168" s="125"/>
      <c r="GH168" s="125"/>
      <c r="GI168" s="125"/>
      <c r="GJ168" s="125"/>
      <c r="GK168" s="125"/>
      <c r="GL168" s="125"/>
      <c r="GM168" s="125"/>
      <c r="GN168" s="125"/>
      <c r="GO168" s="125"/>
      <c r="GP168" s="125"/>
      <c r="GQ168" s="125"/>
      <c r="GR168" s="125"/>
      <c r="GS168" s="125"/>
      <c r="GT168" s="125"/>
      <c r="GU168" s="125"/>
      <c r="GV168" s="125"/>
      <c r="GW168" s="125"/>
      <c r="GX168" s="125"/>
      <c r="GY168" s="125"/>
      <c r="GZ168" s="125"/>
      <c r="HA168" s="125"/>
      <c r="HB168" s="125"/>
      <c r="HC168" s="125"/>
      <c r="HD168" s="125"/>
      <c r="HE168" s="125"/>
      <c r="HF168" s="125"/>
      <c r="HG168" s="125"/>
      <c r="HH168" s="125"/>
      <c r="HI168" s="125"/>
      <c r="HJ168" s="125"/>
      <c r="HK168" s="125"/>
      <c r="HL168" s="125"/>
      <c r="HM168" s="125"/>
      <c r="HN168" s="125"/>
      <c r="HO168" s="125"/>
      <c r="HP168" s="125"/>
      <c r="HQ168" s="125"/>
      <c r="HR168" s="125"/>
      <c r="HS168" s="125"/>
      <c r="HT168" s="125"/>
      <c r="HU168" s="125"/>
      <c r="HV168" s="125"/>
      <c r="HW168" s="125"/>
      <c r="HX168" s="125"/>
      <c r="HY168" s="125"/>
      <c r="HZ168" s="125"/>
      <c r="IA168" s="125"/>
      <c r="IB168" s="125"/>
      <c r="IC168" s="125"/>
      <c r="ID168" s="125"/>
      <c r="IE168" s="125"/>
      <c r="IF168" s="125"/>
      <c r="IG168" s="125"/>
      <c r="IH168" s="125"/>
      <c r="II168" s="125"/>
      <c r="IJ168" s="125"/>
      <c r="IK168" s="125"/>
      <c r="IL168" s="125"/>
      <c r="IM168" s="125"/>
      <c r="IN168" s="125"/>
      <c r="IO168" s="125"/>
      <c r="IP168" s="125"/>
      <c r="IQ168" s="125"/>
      <c r="IR168" s="125"/>
      <c r="IS168" s="125"/>
      <c r="IT168" s="125"/>
      <c r="IU168" s="125"/>
      <c r="IV168" s="125"/>
    </row>
    <row r="169" spans="1:256" customFormat="1" ht="24.95" customHeight="1" x14ac:dyDescent="0.2">
      <c r="A169" s="305"/>
      <c r="B169" s="402" t="s">
        <v>337</v>
      </c>
      <c r="C169" s="402"/>
      <c r="D169" s="402"/>
      <c r="E169" s="402"/>
      <c r="F169" s="402"/>
      <c r="G169" s="403">
        <v>98367</v>
      </c>
      <c r="H169" s="403"/>
      <c r="I169" s="168"/>
      <c r="J169" s="168"/>
      <c r="K169" s="133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  <c r="AV169" s="124"/>
      <c r="AW169" s="124"/>
      <c r="AX169" s="124"/>
      <c r="AY169" s="124"/>
      <c r="AZ169" s="124"/>
      <c r="BA169" s="124"/>
      <c r="BB169" s="124"/>
      <c r="BC169" s="124"/>
      <c r="BD169" s="124"/>
      <c r="BE169" s="124"/>
      <c r="BF169" s="125"/>
      <c r="BG169" s="125"/>
      <c r="BH169" s="125"/>
      <c r="BI169" s="125"/>
      <c r="BJ169" s="125"/>
      <c r="BK169" s="125"/>
      <c r="BL169" s="125"/>
      <c r="BM169" s="125"/>
      <c r="BN169" s="125"/>
      <c r="BO169" s="125"/>
      <c r="BP169" s="125"/>
      <c r="BQ169" s="125"/>
      <c r="BR169" s="125"/>
      <c r="BS169" s="125"/>
      <c r="BT169" s="125"/>
      <c r="BU169" s="125"/>
      <c r="BV169" s="125"/>
      <c r="BW169" s="125"/>
      <c r="BX169" s="125"/>
      <c r="BY169" s="125"/>
      <c r="BZ169" s="125"/>
      <c r="CA169" s="125"/>
      <c r="CB169" s="125"/>
      <c r="CC169" s="125"/>
      <c r="CD169" s="125"/>
      <c r="CE169" s="125"/>
      <c r="CF169" s="125"/>
      <c r="CG169" s="125"/>
      <c r="CH169" s="125"/>
      <c r="CI169" s="125"/>
      <c r="CJ169" s="125"/>
      <c r="CK169" s="125"/>
      <c r="CL169" s="125"/>
      <c r="CM169" s="125"/>
      <c r="CN169" s="125"/>
      <c r="CO169" s="125"/>
      <c r="CP169" s="125"/>
      <c r="CQ169" s="125"/>
      <c r="CR169" s="125"/>
      <c r="CS169" s="125"/>
      <c r="CT169" s="125"/>
      <c r="CU169" s="125"/>
      <c r="CV169" s="125"/>
      <c r="CW169" s="125"/>
      <c r="CX169" s="125"/>
      <c r="CY169" s="125"/>
      <c r="CZ169" s="125"/>
      <c r="DA169" s="125"/>
      <c r="DB169" s="125"/>
      <c r="DC169" s="125"/>
      <c r="DD169" s="125"/>
      <c r="DE169" s="125"/>
      <c r="DF169" s="125"/>
      <c r="DG169" s="125"/>
      <c r="DH169" s="125"/>
      <c r="DI169" s="125"/>
      <c r="DJ169" s="125"/>
      <c r="DK169" s="125"/>
      <c r="DL169" s="125"/>
      <c r="DM169" s="125"/>
      <c r="DN169" s="125"/>
      <c r="DO169" s="125"/>
      <c r="DP169" s="125"/>
      <c r="DQ169" s="125"/>
      <c r="DR169" s="125"/>
      <c r="DS169" s="125"/>
      <c r="DT169" s="125"/>
      <c r="DU169" s="125"/>
      <c r="DV169" s="125"/>
      <c r="DW169" s="125"/>
      <c r="DX169" s="125"/>
      <c r="DY169" s="125"/>
      <c r="DZ169" s="125"/>
      <c r="EA169" s="125"/>
      <c r="EB169" s="125"/>
      <c r="EC169" s="125"/>
      <c r="ED169" s="125"/>
      <c r="EE169" s="125"/>
      <c r="EF169" s="125"/>
      <c r="EG169" s="125"/>
      <c r="EH169" s="125"/>
      <c r="EI169" s="125"/>
      <c r="EJ169" s="125"/>
      <c r="EK169" s="125"/>
      <c r="EL169" s="125"/>
      <c r="EM169" s="125"/>
      <c r="EN169" s="125"/>
      <c r="EO169" s="125"/>
      <c r="EP169" s="125"/>
      <c r="EQ169" s="125"/>
      <c r="ER169" s="125"/>
      <c r="ES169" s="125"/>
      <c r="ET169" s="125"/>
      <c r="EU169" s="125"/>
      <c r="EV169" s="125"/>
      <c r="EW169" s="125"/>
      <c r="EX169" s="125"/>
      <c r="EY169" s="125"/>
      <c r="EZ169" s="125"/>
      <c r="FA169" s="125"/>
      <c r="FB169" s="125"/>
      <c r="FC169" s="125"/>
      <c r="FD169" s="125"/>
      <c r="FE169" s="125"/>
      <c r="FF169" s="125"/>
      <c r="FG169" s="125"/>
      <c r="FH169" s="125"/>
      <c r="FI169" s="125"/>
      <c r="FJ169" s="125"/>
      <c r="FK169" s="125"/>
      <c r="FL169" s="125"/>
      <c r="FM169" s="125"/>
      <c r="FN169" s="125"/>
      <c r="FO169" s="125"/>
      <c r="FP169" s="125"/>
      <c r="FQ169" s="125"/>
      <c r="FR169" s="125"/>
      <c r="FS169" s="125"/>
      <c r="FT169" s="125"/>
      <c r="FU169" s="125"/>
      <c r="FV169" s="125"/>
      <c r="FW169" s="125"/>
      <c r="FX169" s="125"/>
      <c r="FY169" s="125"/>
      <c r="FZ169" s="125"/>
      <c r="GA169" s="125"/>
      <c r="GB169" s="125"/>
      <c r="GC169" s="125"/>
      <c r="GD169" s="125"/>
      <c r="GE169" s="125"/>
      <c r="GF169" s="125"/>
      <c r="GG169" s="125"/>
      <c r="GH169" s="125"/>
      <c r="GI169" s="125"/>
      <c r="GJ169" s="125"/>
      <c r="GK169" s="125"/>
      <c r="GL169" s="125"/>
      <c r="GM169" s="125"/>
      <c r="GN169" s="125"/>
      <c r="GO169" s="125"/>
      <c r="GP169" s="125"/>
      <c r="GQ169" s="125"/>
      <c r="GR169" s="125"/>
      <c r="GS169" s="125"/>
      <c r="GT169" s="125"/>
      <c r="GU169" s="125"/>
      <c r="GV169" s="125"/>
      <c r="GW169" s="125"/>
      <c r="GX169" s="125"/>
      <c r="GY169" s="125"/>
      <c r="GZ169" s="125"/>
      <c r="HA169" s="125"/>
      <c r="HB169" s="125"/>
      <c r="HC169" s="125"/>
      <c r="HD169" s="125"/>
      <c r="HE169" s="125"/>
      <c r="HF169" s="125"/>
      <c r="HG169" s="125"/>
      <c r="HH169" s="125"/>
      <c r="HI169" s="125"/>
      <c r="HJ169" s="125"/>
      <c r="HK169" s="125"/>
      <c r="HL169" s="125"/>
      <c r="HM169" s="125"/>
      <c r="HN169" s="125"/>
      <c r="HO169" s="125"/>
      <c r="HP169" s="125"/>
      <c r="HQ169" s="125"/>
      <c r="HR169" s="125"/>
      <c r="HS169" s="125"/>
      <c r="HT169" s="125"/>
      <c r="HU169" s="125"/>
      <c r="HV169" s="125"/>
      <c r="HW169" s="125"/>
      <c r="HX169" s="125"/>
      <c r="HY169" s="125"/>
      <c r="HZ169" s="125"/>
      <c r="IA169" s="125"/>
      <c r="IB169" s="125"/>
      <c r="IC169" s="125"/>
      <c r="ID169" s="125"/>
      <c r="IE169" s="125"/>
      <c r="IF169" s="125"/>
      <c r="IG169" s="125"/>
      <c r="IH169" s="125"/>
      <c r="II169" s="125"/>
      <c r="IJ169" s="125"/>
      <c r="IK169" s="125"/>
      <c r="IL169" s="125"/>
      <c r="IM169" s="125"/>
      <c r="IN169" s="125"/>
      <c r="IO169" s="125"/>
      <c r="IP169" s="125"/>
      <c r="IQ169" s="125"/>
      <c r="IR169" s="125"/>
      <c r="IS169" s="125"/>
      <c r="IT169" s="125"/>
      <c r="IU169" s="125"/>
      <c r="IV169" s="125"/>
    </row>
    <row r="170" spans="1:256" customFormat="1" ht="24.95" customHeight="1" x14ac:dyDescent="0.2">
      <c r="A170" s="303" t="s">
        <v>16</v>
      </c>
      <c r="B170" s="397" t="s">
        <v>308</v>
      </c>
      <c r="C170" s="397"/>
      <c r="D170" s="397"/>
      <c r="E170" s="397"/>
      <c r="F170" s="397"/>
      <c r="G170" s="398">
        <v>0</v>
      </c>
      <c r="H170" s="398"/>
      <c r="I170" s="168"/>
      <c r="J170" s="168"/>
      <c r="K170" s="133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4"/>
      <c r="AW170" s="124"/>
      <c r="AX170" s="124"/>
      <c r="AY170" s="124"/>
      <c r="AZ170" s="124"/>
      <c r="BA170" s="124"/>
      <c r="BB170" s="124"/>
      <c r="BC170" s="124"/>
      <c r="BD170" s="124"/>
      <c r="BE170" s="124"/>
      <c r="BF170" s="125"/>
      <c r="BG170" s="125"/>
      <c r="BH170" s="125"/>
      <c r="BI170" s="125"/>
      <c r="BJ170" s="125"/>
      <c r="BK170" s="125"/>
      <c r="BL170" s="125"/>
      <c r="BM170" s="125"/>
      <c r="BN170" s="125"/>
      <c r="BO170" s="125"/>
      <c r="BP170" s="125"/>
      <c r="BQ170" s="125"/>
      <c r="BR170" s="125"/>
      <c r="BS170" s="125"/>
      <c r="BT170" s="125"/>
      <c r="BU170" s="125"/>
      <c r="BV170" s="125"/>
      <c r="BW170" s="125"/>
      <c r="BX170" s="125"/>
      <c r="BY170" s="125"/>
      <c r="BZ170" s="125"/>
      <c r="CA170" s="125"/>
      <c r="CB170" s="125"/>
      <c r="CC170" s="125"/>
      <c r="CD170" s="125"/>
      <c r="CE170" s="125"/>
      <c r="CF170" s="125"/>
      <c r="CG170" s="125"/>
      <c r="CH170" s="125"/>
      <c r="CI170" s="125"/>
      <c r="CJ170" s="125"/>
      <c r="CK170" s="125"/>
      <c r="CL170" s="125"/>
      <c r="CM170" s="125"/>
      <c r="CN170" s="125"/>
      <c r="CO170" s="125"/>
      <c r="CP170" s="125"/>
      <c r="CQ170" s="125"/>
      <c r="CR170" s="125"/>
      <c r="CS170" s="125"/>
      <c r="CT170" s="125"/>
      <c r="CU170" s="125"/>
      <c r="CV170" s="125"/>
      <c r="CW170" s="125"/>
      <c r="CX170" s="125"/>
      <c r="CY170" s="125"/>
      <c r="CZ170" s="125"/>
      <c r="DA170" s="125"/>
      <c r="DB170" s="125"/>
      <c r="DC170" s="125"/>
      <c r="DD170" s="125"/>
      <c r="DE170" s="125"/>
      <c r="DF170" s="125"/>
      <c r="DG170" s="125"/>
      <c r="DH170" s="125"/>
      <c r="DI170" s="125"/>
      <c r="DJ170" s="125"/>
      <c r="DK170" s="125"/>
      <c r="DL170" s="125"/>
      <c r="DM170" s="125"/>
      <c r="DN170" s="125"/>
      <c r="DO170" s="125"/>
      <c r="DP170" s="125"/>
      <c r="DQ170" s="125"/>
      <c r="DR170" s="125"/>
      <c r="DS170" s="125"/>
      <c r="DT170" s="125"/>
      <c r="DU170" s="125"/>
      <c r="DV170" s="125"/>
      <c r="DW170" s="125"/>
      <c r="DX170" s="125"/>
      <c r="DY170" s="125"/>
      <c r="DZ170" s="125"/>
      <c r="EA170" s="125"/>
      <c r="EB170" s="125"/>
      <c r="EC170" s="125"/>
      <c r="ED170" s="125"/>
      <c r="EE170" s="125"/>
      <c r="EF170" s="125"/>
      <c r="EG170" s="125"/>
      <c r="EH170" s="125"/>
      <c r="EI170" s="125"/>
      <c r="EJ170" s="125"/>
      <c r="EK170" s="125"/>
      <c r="EL170" s="125"/>
      <c r="EM170" s="125"/>
      <c r="EN170" s="125"/>
      <c r="EO170" s="125"/>
      <c r="EP170" s="125"/>
      <c r="EQ170" s="125"/>
      <c r="ER170" s="125"/>
      <c r="ES170" s="125"/>
      <c r="ET170" s="125"/>
      <c r="EU170" s="125"/>
      <c r="EV170" s="125"/>
      <c r="EW170" s="125"/>
      <c r="EX170" s="125"/>
      <c r="EY170" s="125"/>
      <c r="EZ170" s="125"/>
      <c r="FA170" s="125"/>
      <c r="FB170" s="125"/>
      <c r="FC170" s="125"/>
      <c r="FD170" s="125"/>
      <c r="FE170" s="125"/>
      <c r="FF170" s="125"/>
      <c r="FG170" s="125"/>
      <c r="FH170" s="125"/>
      <c r="FI170" s="125"/>
      <c r="FJ170" s="125"/>
      <c r="FK170" s="125"/>
      <c r="FL170" s="125"/>
      <c r="FM170" s="125"/>
      <c r="FN170" s="125"/>
      <c r="FO170" s="125"/>
      <c r="FP170" s="125"/>
      <c r="FQ170" s="125"/>
      <c r="FR170" s="125"/>
      <c r="FS170" s="125"/>
      <c r="FT170" s="125"/>
      <c r="FU170" s="125"/>
      <c r="FV170" s="125"/>
      <c r="FW170" s="125"/>
      <c r="FX170" s="125"/>
      <c r="FY170" s="125"/>
      <c r="FZ170" s="125"/>
      <c r="GA170" s="125"/>
      <c r="GB170" s="125"/>
      <c r="GC170" s="125"/>
      <c r="GD170" s="125"/>
      <c r="GE170" s="125"/>
      <c r="GF170" s="125"/>
      <c r="GG170" s="125"/>
      <c r="GH170" s="125"/>
      <c r="GI170" s="125"/>
      <c r="GJ170" s="125"/>
      <c r="GK170" s="125"/>
      <c r="GL170" s="125"/>
      <c r="GM170" s="125"/>
      <c r="GN170" s="125"/>
      <c r="GO170" s="125"/>
      <c r="GP170" s="125"/>
      <c r="GQ170" s="125"/>
      <c r="GR170" s="125"/>
      <c r="GS170" s="125"/>
      <c r="GT170" s="125"/>
      <c r="GU170" s="125"/>
      <c r="GV170" s="125"/>
      <c r="GW170" s="125"/>
      <c r="GX170" s="125"/>
      <c r="GY170" s="125"/>
      <c r="GZ170" s="125"/>
      <c r="HA170" s="125"/>
      <c r="HB170" s="125"/>
      <c r="HC170" s="125"/>
      <c r="HD170" s="125"/>
      <c r="HE170" s="125"/>
      <c r="HF170" s="125"/>
      <c r="HG170" s="125"/>
      <c r="HH170" s="125"/>
      <c r="HI170" s="125"/>
      <c r="HJ170" s="125"/>
      <c r="HK170" s="125"/>
      <c r="HL170" s="125"/>
      <c r="HM170" s="125"/>
      <c r="HN170" s="125"/>
      <c r="HO170" s="125"/>
      <c r="HP170" s="125"/>
      <c r="HQ170" s="125"/>
      <c r="HR170" s="125"/>
      <c r="HS170" s="125"/>
      <c r="HT170" s="125"/>
      <c r="HU170" s="125"/>
      <c r="HV170" s="125"/>
      <c r="HW170" s="125"/>
      <c r="HX170" s="125"/>
      <c r="HY170" s="125"/>
      <c r="HZ170" s="125"/>
      <c r="IA170" s="125"/>
      <c r="IB170" s="125"/>
      <c r="IC170" s="125"/>
      <c r="ID170" s="125"/>
      <c r="IE170" s="125"/>
      <c r="IF170" s="125"/>
      <c r="IG170" s="125"/>
      <c r="IH170" s="125"/>
      <c r="II170" s="125"/>
      <c r="IJ170" s="125"/>
      <c r="IK170" s="125"/>
      <c r="IL170" s="125"/>
      <c r="IM170" s="125"/>
      <c r="IN170" s="125"/>
      <c r="IO170" s="125"/>
      <c r="IP170" s="125"/>
      <c r="IQ170" s="125"/>
      <c r="IR170" s="125"/>
      <c r="IS170" s="125"/>
      <c r="IT170" s="125"/>
      <c r="IU170" s="125"/>
      <c r="IV170" s="125"/>
    </row>
    <row r="171" spans="1:256" customFormat="1" ht="24.95" customHeight="1" x14ac:dyDescent="0.2">
      <c r="A171" s="194" t="s">
        <v>45</v>
      </c>
      <c r="B171" s="401" t="s">
        <v>254</v>
      </c>
      <c r="C171" s="401"/>
      <c r="D171" s="401"/>
      <c r="E171" s="401"/>
      <c r="F171" s="401"/>
      <c r="G171" s="398">
        <f>SUM(G172:H175)</f>
        <v>671904.34000000008</v>
      </c>
      <c r="H171" s="398"/>
      <c r="I171" s="168"/>
      <c r="J171" s="168"/>
      <c r="K171" s="133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124"/>
      <c r="AZ171" s="124"/>
      <c r="BA171" s="124"/>
      <c r="BB171" s="124"/>
      <c r="BC171" s="124"/>
      <c r="BD171" s="124"/>
      <c r="BE171" s="124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5"/>
      <c r="BW171" s="125"/>
      <c r="BX171" s="125"/>
      <c r="BY171" s="125"/>
      <c r="BZ171" s="125"/>
      <c r="CA171" s="125"/>
      <c r="CB171" s="125"/>
      <c r="CC171" s="125"/>
      <c r="CD171" s="125"/>
      <c r="CE171" s="125"/>
      <c r="CF171" s="125"/>
      <c r="CG171" s="125"/>
      <c r="CH171" s="125"/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  <c r="CV171" s="125"/>
      <c r="CW171" s="125"/>
      <c r="CX171" s="125"/>
      <c r="CY171" s="125"/>
      <c r="CZ171" s="125"/>
      <c r="DA171" s="125"/>
      <c r="DB171" s="125"/>
      <c r="DC171" s="125"/>
      <c r="DD171" s="125"/>
      <c r="DE171" s="125"/>
      <c r="DF171" s="125"/>
      <c r="DG171" s="125"/>
      <c r="DH171" s="125"/>
      <c r="DI171" s="125"/>
      <c r="DJ171" s="125"/>
      <c r="DK171" s="125"/>
      <c r="DL171" s="125"/>
      <c r="DM171" s="125"/>
      <c r="DN171" s="125"/>
      <c r="DO171" s="125"/>
      <c r="DP171" s="125"/>
      <c r="DQ171" s="125"/>
      <c r="DR171" s="125"/>
      <c r="DS171" s="125"/>
      <c r="DT171" s="125"/>
      <c r="DU171" s="125"/>
      <c r="DV171" s="125"/>
      <c r="DW171" s="125"/>
      <c r="DX171" s="125"/>
      <c r="DY171" s="125"/>
      <c r="DZ171" s="125"/>
      <c r="EA171" s="125"/>
      <c r="EB171" s="125"/>
      <c r="EC171" s="125"/>
      <c r="ED171" s="125"/>
      <c r="EE171" s="125"/>
      <c r="EF171" s="125"/>
      <c r="EG171" s="125"/>
      <c r="EH171" s="125"/>
      <c r="EI171" s="125"/>
      <c r="EJ171" s="125"/>
      <c r="EK171" s="125"/>
      <c r="EL171" s="125"/>
      <c r="EM171" s="125"/>
      <c r="EN171" s="125"/>
      <c r="EO171" s="125"/>
      <c r="EP171" s="125"/>
      <c r="EQ171" s="125"/>
      <c r="ER171" s="125"/>
      <c r="ES171" s="125"/>
      <c r="ET171" s="125"/>
      <c r="EU171" s="125"/>
      <c r="EV171" s="125"/>
      <c r="EW171" s="125"/>
      <c r="EX171" s="125"/>
      <c r="EY171" s="125"/>
      <c r="EZ171" s="125"/>
      <c r="FA171" s="125"/>
      <c r="FB171" s="125"/>
      <c r="FC171" s="125"/>
      <c r="FD171" s="125"/>
      <c r="FE171" s="125"/>
      <c r="FF171" s="125"/>
      <c r="FG171" s="125"/>
      <c r="FH171" s="125"/>
      <c r="FI171" s="125"/>
      <c r="FJ171" s="125"/>
      <c r="FK171" s="125"/>
      <c r="FL171" s="125"/>
      <c r="FM171" s="125"/>
      <c r="FN171" s="125"/>
      <c r="FO171" s="125"/>
      <c r="FP171" s="125"/>
      <c r="FQ171" s="125"/>
      <c r="FR171" s="125"/>
      <c r="FS171" s="125"/>
      <c r="FT171" s="125"/>
      <c r="FU171" s="125"/>
      <c r="FV171" s="125"/>
      <c r="FW171" s="125"/>
      <c r="FX171" s="125"/>
      <c r="FY171" s="125"/>
      <c r="FZ171" s="125"/>
      <c r="GA171" s="125"/>
      <c r="GB171" s="125"/>
      <c r="GC171" s="125"/>
      <c r="GD171" s="125"/>
      <c r="GE171" s="125"/>
      <c r="GF171" s="125"/>
      <c r="GG171" s="125"/>
      <c r="GH171" s="125"/>
      <c r="GI171" s="125"/>
      <c r="GJ171" s="125"/>
      <c r="GK171" s="125"/>
      <c r="GL171" s="125"/>
      <c r="GM171" s="125"/>
      <c r="GN171" s="125"/>
      <c r="GO171" s="125"/>
      <c r="GP171" s="125"/>
      <c r="GQ171" s="125"/>
      <c r="GR171" s="125"/>
      <c r="GS171" s="125"/>
      <c r="GT171" s="125"/>
      <c r="GU171" s="125"/>
      <c r="GV171" s="125"/>
      <c r="GW171" s="125"/>
      <c r="GX171" s="125"/>
      <c r="GY171" s="125"/>
      <c r="GZ171" s="125"/>
      <c r="HA171" s="125"/>
      <c r="HB171" s="125"/>
      <c r="HC171" s="125"/>
      <c r="HD171" s="125"/>
      <c r="HE171" s="125"/>
      <c r="HF171" s="125"/>
      <c r="HG171" s="125"/>
      <c r="HH171" s="125"/>
      <c r="HI171" s="125"/>
      <c r="HJ171" s="125"/>
      <c r="HK171" s="125"/>
      <c r="HL171" s="125"/>
      <c r="HM171" s="125"/>
      <c r="HN171" s="125"/>
      <c r="HO171" s="125"/>
      <c r="HP171" s="125"/>
      <c r="HQ171" s="125"/>
      <c r="HR171" s="125"/>
      <c r="HS171" s="125"/>
      <c r="HT171" s="125"/>
      <c r="HU171" s="125"/>
      <c r="HV171" s="125"/>
      <c r="HW171" s="125"/>
      <c r="HX171" s="125"/>
      <c r="HY171" s="125"/>
      <c r="HZ171" s="125"/>
      <c r="IA171" s="125"/>
      <c r="IB171" s="125"/>
      <c r="IC171" s="125"/>
      <c r="ID171" s="125"/>
      <c r="IE171" s="125"/>
      <c r="IF171" s="125"/>
      <c r="IG171" s="125"/>
      <c r="IH171" s="125"/>
      <c r="II171" s="125"/>
      <c r="IJ171" s="125"/>
      <c r="IK171" s="125"/>
      <c r="IL171" s="125"/>
      <c r="IM171" s="125"/>
      <c r="IN171" s="125"/>
      <c r="IO171" s="125"/>
      <c r="IP171" s="125"/>
      <c r="IQ171" s="125"/>
      <c r="IR171" s="125"/>
      <c r="IS171" s="125"/>
      <c r="IT171" s="125"/>
      <c r="IU171" s="125"/>
      <c r="IV171" s="125"/>
    </row>
    <row r="172" spans="1:256" customFormat="1" ht="27" customHeight="1" x14ac:dyDescent="0.2">
      <c r="A172" s="194"/>
      <c r="B172" s="402" t="s">
        <v>357</v>
      </c>
      <c r="C172" s="402"/>
      <c r="D172" s="402"/>
      <c r="E172" s="402"/>
      <c r="F172" s="402"/>
      <c r="G172" s="403">
        <v>215000</v>
      </c>
      <c r="H172" s="403"/>
      <c r="I172" s="168"/>
      <c r="J172" s="168"/>
      <c r="K172" s="133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124"/>
      <c r="AZ172" s="124"/>
      <c r="BA172" s="124"/>
      <c r="BB172" s="124"/>
      <c r="BC172" s="124"/>
      <c r="BD172" s="124"/>
      <c r="BE172" s="124"/>
      <c r="BF172" s="125"/>
      <c r="BG172" s="125"/>
      <c r="BH172" s="125"/>
      <c r="BI172" s="125"/>
      <c r="BJ172" s="125"/>
      <c r="BK172" s="125"/>
      <c r="BL172" s="125"/>
      <c r="BM172" s="125"/>
      <c r="BN172" s="125"/>
      <c r="BO172" s="125"/>
      <c r="BP172" s="125"/>
      <c r="BQ172" s="125"/>
      <c r="BR172" s="125"/>
      <c r="BS172" s="125"/>
      <c r="BT172" s="125"/>
      <c r="BU172" s="125"/>
      <c r="BV172" s="125"/>
      <c r="BW172" s="125"/>
      <c r="BX172" s="125"/>
      <c r="BY172" s="125"/>
      <c r="BZ172" s="125"/>
      <c r="CA172" s="125"/>
      <c r="CB172" s="125"/>
      <c r="CC172" s="125"/>
      <c r="CD172" s="125"/>
      <c r="CE172" s="125"/>
      <c r="CF172" s="125"/>
      <c r="CG172" s="125"/>
      <c r="CH172" s="125"/>
      <c r="CI172" s="125"/>
      <c r="CJ172" s="125"/>
      <c r="CK172" s="125"/>
      <c r="CL172" s="125"/>
      <c r="CM172" s="125"/>
      <c r="CN172" s="125"/>
      <c r="CO172" s="125"/>
      <c r="CP172" s="125"/>
      <c r="CQ172" s="125"/>
      <c r="CR172" s="125"/>
      <c r="CS172" s="125"/>
      <c r="CT172" s="125"/>
      <c r="CU172" s="125"/>
      <c r="CV172" s="125"/>
      <c r="CW172" s="125"/>
      <c r="CX172" s="125"/>
      <c r="CY172" s="125"/>
      <c r="CZ172" s="125"/>
      <c r="DA172" s="125"/>
      <c r="DB172" s="125"/>
      <c r="DC172" s="125"/>
      <c r="DD172" s="125"/>
      <c r="DE172" s="125"/>
      <c r="DF172" s="125"/>
      <c r="DG172" s="125"/>
      <c r="DH172" s="125"/>
      <c r="DI172" s="125"/>
      <c r="DJ172" s="125"/>
      <c r="DK172" s="125"/>
      <c r="DL172" s="125"/>
      <c r="DM172" s="125"/>
      <c r="DN172" s="125"/>
      <c r="DO172" s="125"/>
      <c r="DP172" s="125"/>
      <c r="DQ172" s="125"/>
      <c r="DR172" s="125"/>
      <c r="DS172" s="125"/>
      <c r="DT172" s="125"/>
      <c r="DU172" s="125"/>
      <c r="DV172" s="125"/>
      <c r="DW172" s="125"/>
      <c r="DX172" s="125"/>
      <c r="DY172" s="125"/>
      <c r="DZ172" s="125"/>
      <c r="EA172" s="125"/>
      <c r="EB172" s="125"/>
      <c r="EC172" s="125"/>
      <c r="ED172" s="125"/>
      <c r="EE172" s="125"/>
      <c r="EF172" s="125"/>
      <c r="EG172" s="125"/>
      <c r="EH172" s="125"/>
      <c r="EI172" s="125"/>
      <c r="EJ172" s="125"/>
      <c r="EK172" s="125"/>
      <c r="EL172" s="125"/>
      <c r="EM172" s="125"/>
      <c r="EN172" s="125"/>
      <c r="EO172" s="125"/>
      <c r="EP172" s="125"/>
      <c r="EQ172" s="125"/>
      <c r="ER172" s="125"/>
      <c r="ES172" s="125"/>
      <c r="ET172" s="125"/>
      <c r="EU172" s="125"/>
      <c r="EV172" s="125"/>
      <c r="EW172" s="125"/>
      <c r="EX172" s="125"/>
      <c r="EY172" s="125"/>
      <c r="EZ172" s="125"/>
      <c r="FA172" s="125"/>
      <c r="FB172" s="125"/>
      <c r="FC172" s="125"/>
      <c r="FD172" s="125"/>
      <c r="FE172" s="125"/>
      <c r="FF172" s="125"/>
      <c r="FG172" s="125"/>
      <c r="FH172" s="125"/>
      <c r="FI172" s="125"/>
      <c r="FJ172" s="125"/>
      <c r="FK172" s="125"/>
      <c r="FL172" s="125"/>
      <c r="FM172" s="125"/>
      <c r="FN172" s="125"/>
      <c r="FO172" s="125"/>
      <c r="FP172" s="125"/>
      <c r="FQ172" s="125"/>
      <c r="FR172" s="125"/>
      <c r="FS172" s="125"/>
      <c r="FT172" s="125"/>
      <c r="FU172" s="125"/>
      <c r="FV172" s="125"/>
      <c r="FW172" s="125"/>
      <c r="FX172" s="125"/>
      <c r="FY172" s="125"/>
      <c r="FZ172" s="125"/>
      <c r="GA172" s="125"/>
      <c r="GB172" s="125"/>
      <c r="GC172" s="125"/>
      <c r="GD172" s="125"/>
      <c r="GE172" s="125"/>
      <c r="GF172" s="125"/>
      <c r="GG172" s="125"/>
      <c r="GH172" s="125"/>
      <c r="GI172" s="125"/>
      <c r="GJ172" s="125"/>
      <c r="GK172" s="125"/>
      <c r="GL172" s="125"/>
      <c r="GM172" s="125"/>
      <c r="GN172" s="125"/>
      <c r="GO172" s="125"/>
      <c r="GP172" s="125"/>
      <c r="GQ172" s="125"/>
      <c r="GR172" s="125"/>
      <c r="GS172" s="125"/>
      <c r="GT172" s="125"/>
      <c r="GU172" s="125"/>
      <c r="GV172" s="125"/>
      <c r="GW172" s="125"/>
      <c r="GX172" s="125"/>
      <c r="GY172" s="125"/>
      <c r="GZ172" s="125"/>
      <c r="HA172" s="125"/>
      <c r="HB172" s="125"/>
      <c r="HC172" s="125"/>
      <c r="HD172" s="125"/>
      <c r="HE172" s="125"/>
      <c r="HF172" s="125"/>
      <c r="HG172" s="125"/>
      <c r="HH172" s="125"/>
      <c r="HI172" s="125"/>
      <c r="HJ172" s="125"/>
      <c r="HK172" s="125"/>
      <c r="HL172" s="125"/>
      <c r="HM172" s="125"/>
      <c r="HN172" s="125"/>
      <c r="HO172" s="125"/>
      <c r="HP172" s="125"/>
      <c r="HQ172" s="125"/>
      <c r="HR172" s="125"/>
      <c r="HS172" s="125"/>
      <c r="HT172" s="125"/>
      <c r="HU172" s="125"/>
      <c r="HV172" s="125"/>
      <c r="HW172" s="125"/>
      <c r="HX172" s="125"/>
      <c r="HY172" s="125"/>
      <c r="HZ172" s="125"/>
      <c r="IA172" s="125"/>
      <c r="IB172" s="125"/>
      <c r="IC172" s="125"/>
      <c r="ID172" s="125"/>
      <c r="IE172" s="125"/>
      <c r="IF172" s="125"/>
      <c r="IG172" s="125"/>
      <c r="IH172" s="125"/>
      <c r="II172" s="125"/>
      <c r="IJ172" s="125"/>
      <c r="IK172" s="125"/>
      <c r="IL172" s="125"/>
      <c r="IM172" s="125"/>
      <c r="IN172" s="125"/>
      <c r="IO172" s="125"/>
      <c r="IP172" s="125"/>
      <c r="IQ172" s="125"/>
      <c r="IR172" s="125"/>
      <c r="IS172" s="125"/>
      <c r="IT172" s="125"/>
      <c r="IU172" s="125"/>
      <c r="IV172" s="125"/>
    </row>
    <row r="173" spans="1:256" s="211" customFormat="1" ht="27" customHeight="1" x14ac:dyDescent="0.2">
      <c r="A173" s="312"/>
      <c r="B173" s="402" t="s">
        <v>358</v>
      </c>
      <c r="C173" s="402"/>
      <c r="D173" s="402"/>
      <c r="E173" s="402"/>
      <c r="F173" s="402"/>
      <c r="G173" s="403">
        <f>3195+39405</f>
        <v>42600</v>
      </c>
      <c r="H173" s="403"/>
      <c r="I173" s="168"/>
      <c r="J173" s="168"/>
      <c r="K173" s="133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4"/>
      <c r="BC173" s="124"/>
      <c r="BD173" s="124"/>
      <c r="BE173" s="124"/>
      <c r="BF173" s="125"/>
      <c r="BG173" s="125"/>
      <c r="BH173" s="125"/>
      <c r="BI173" s="125"/>
      <c r="BJ173" s="125"/>
      <c r="BK173" s="125"/>
      <c r="BL173" s="125"/>
      <c r="BM173" s="125"/>
      <c r="BN173" s="125"/>
      <c r="BO173" s="125"/>
      <c r="BP173" s="125"/>
      <c r="BQ173" s="125"/>
      <c r="BR173" s="125"/>
      <c r="BS173" s="125"/>
      <c r="BT173" s="125"/>
      <c r="BU173" s="125"/>
      <c r="BV173" s="125"/>
      <c r="BW173" s="125"/>
      <c r="BX173" s="125"/>
      <c r="BY173" s="125"/>
      <c r="BZ173" s="125"/>
      <c r="CA173" s="125"/>
      <c r="CB173" s="125"/>
      <c r="CC173" s="125"/>
      <c r="CD173" s="125"/>
      <c r="CE173" s="125"/>
      <c r="CF173" s="125"/>
      <c r="CG173" s="125"/>
      <c r="CH173" s="125"/>
      <c r="CI173" s="125"/>
      <c r="CJ173" s="125"/>
      <c r="CK173" s="125"/>
      <c r="CL173" s="125"/>
      <c r="CM173" s="125"/>
      <c r="CN173" s="125"/>
      <c r="CO173" s="125"/>
      <c r="CP173" s="125"/>
      <c r="CQ173" s="125"/>
      <c r="CR173" s="125"/>
      <c r="CS173" s="125"/>
      <c r="CT173" s="125"/>
      <c r="CU173" s="125"/>
      <c r="CV173" s="125"/>
      <c r="CW173" s="125"/>
      <c r="CX173" s="125"/>
      <c r="CY173" s="125"/>
      <c r="CZ173" s="125"/>
      <c r="DA173" s="125"/>
      <c r="DB173" s="125"/>
      <c r="DC173" s="125"/>
      <c r="DD173" s="125"/>
      <c r="DE173" s="125"/>
      <c r="DF173" s="125"/>
      <c r="DG173" s="125"/>
      <c r="DH173" s="125"/>
      <c r="DI173" s="125"/>
      <c r="DJ173" s="125"/>
      <c r="DK173" s="125"/>
      <c r="DL173" s="125"/>
      <c r="DM173" s="125"/>
      <c r="DN173" s="125"/>
      <c r="DO173" s="125"/>
      <c r="DP173" s="125"/>
      <c r="DQ173" s="125"/>
      <c r="DR173" s="125"/>
      <c r="DS173" s="125"/>
      <c r="DT173" s="125"/>
      <c r="DU173" s="125"/>
      <c r="DV173" s="125"/>
      <c r="DW173" s="125"/>
      <c r="DX173" s="125"/>
      <c r="DY173" s="125"/>
      <c r="DZ173" s="125"/>
      <c r="EA173" s="125"/>
      <c r="EB173" s="125"/>
      <c r="EC173" s="125"/>
      <c r="ED173" s="125"/>
      <c r="EE173" s="125"/>
      <c r="EF173" s="125"/>
      <c r="EG173" s="125"/>
      <c r="EH173" s="125"/>
      <c r="EI173" s="125"/>
      <c r="EJ173" s="125"/>
      <c r="EK173" s="125"/>
      <c r="EL173" s="125"/>
      <c r="EM173" s="125"/>
      <c r="EN173" s="125"/>
      <c r="EO173" s="125"/>
      <c r="EP173" s="125"/>
      <c r="EQ173" s="125"/>
      <c r="ER173" s="125"/>
      <c r="ES173" s="125"/>
      <c r="ET173" s="125"/>
      <c r="EU173" s="125"/>
      <c r="EV173" s="125"/>
      <c r="EW173" s="125"/>
      <c r="EX173" s="125"/>
      <c r="EY173" s="125"/>
      <c r="EZ173" s="125"/>
      <c r="FA173" s="125"/>
      <c r="FB173" s="125"/>
      <c r="FC173" s="125"/>
      <c r="FD173" s="125"/>
      <c r="FE173" s="125"/>
      <c r="FF173" s="125"/>
      <c r="FG173" s="125"/>
      <c r="FH173" s="125"/>
      <c r="FI173" s="125"/>
      <c r="FJ173" s="125"/>
      <c r="FK173" s="125"/>
      <c r="FL173" s="125"/>
      <c r="FM173" s="125"/>
      <c r="FN173" s="125"/>
      <c r="FO173" s="125"/>
      <c r="FP173" s="125"/>
      <c r="FQ173" s="125"/>
      <c r="FR173" s="125"/>
      <c r="FS173" s="125"/>
      <c r="FT173" s="125"/>
      <c r="FU173" s="125"/>
      <c r="FV173" s="125"/>
      <c r="FW173" s="125"/>
      <c r="FX173" s="125"/>
      <c r="FY173" s="125"/>
      <c r="FZ173" s="125"/>
      <c r="GA173" s="125"/>
      <c r="GB173" s="125"/>
      <c r="GC173" s="125"/>
      <c r="GD173" s="125"/>
      <c r="GE173" s="125"/>
      <c r="GF173" s="125"/>
      <c r="GG173" s="125"/>
      <c r="GH173" s="125"/>
      <c r="GI173" s="125"/>
      <c r="GJ173" s="125"/>
      <c r="GK173" s="125"/>
      <c r="GL173" s="125"/>
      <c r="GM173" s="125"/>
      <c r="GN173" s="125"/>
      <c r="GO173" s="125"/>
      <c r="GP173" s="125"/>
      <c r="GQ173" s="125"/>
      <c r="GR173" s="125"/>
      <c r="GS173" s="125"/>
      <c r="GT173" s="125"/>
      <c r="GU173" s="125"/>
      <c r="GV173" s="125"/>
      <c r="GW173" s="125"/>
      <c r="GX173" s="125"/>
      <c r="GY173" s="125"/>
      <c r="GZ173" s="125"/>
      <c r="HA173" s="125"/>
      <c r="HB173" s="125"/>
      <c r="HC173" s="125"/>
      <c r="HD173" s="125"/>
      <c r="HE173" s="125"/>
      <c r="HF173" s="125"/>
      <c r="HG173" s="125"/>
      <c r="HH173" s="125"/>
      <c r="HI173" s="125"/>
      <c r="HJ173" s="125"/>
      <c r="HK173" s="125"/>
      <c r="HL173" s="125"/>
      <c r="HM173" s="125"/>
      <c r="HN173" s="125"/>
      <c r="HO173" s="125"/>
      <c r="HP173" s="125"/>
      <c r="HQ173" s="125"/>
      <c r="HR173" s="125"/>
      <c r="HS173" s="125"/>
      <c r="HT173" s="125"/>
      <c r="HU173" s="125"/>
      <c r="HV173" s="125"/>
      <c r="HW173" s="125"/>
      <c r="HX173" s="125"/>
      <c r="HY173" s="125"/>
      <c r="HZ173" s="125"/>
      <c r="IA173" s="125"/>
      <c r="IB173" s="125"/>
      <c r="IC173" s="125"/>
      <c r="ID173" s="125"/>
      <c r="IE173" s="125"/>
      <c r="IF173" s="125"/>
      <c r="IG173" s="125"/>
      <c r="IH173" s="125"/>
      <c r="II173" s="125"/>
      <c r="IJ173" s="125"/>
      <c r="IK173" s="125"/>
      <c r="IL173" s="125"/>
      <c r="IM173" s="125"/>
      <c r="IN173" s="125"/>
      <c r="IO173" s="125"/>
      <c r="IP173" s="125"/>
      <c r="IQ173" s="125"/>
      <c r="IR173" s="125"/>
      <c r="IS173" s="125"/>
      <c r="IT173" s="125"/>
      <c r="IU173" s="125"/>
      <c r="IV173" s="125"/>
    </row>
    <row r="174" spans="1:256" s="211" customFormat="1" ht="27" customHeight="1" x14ac:dyDescent="0.2">
      <c r="A174" s="312"/>
      <c r="B174" s="402" t="s">
        <v>359</v>
      </c>
      <c r="C174" s="402"/>
      <c r="D174" s="402"/>
      <c r="E174" s="402"/>
      <c r="F174" s="402"/>
      <c r="G174" s="403">
        <f>9180+113220</f>
        <v>122400</v>
      </c>
      <c r="H174" s="403"/>
      <c r="I174" s="168"/>
      <c r="J174" s="168"/>
      <c r="K174" s="133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5"/>
      <c r="BG174" s="125"/>
      <c r="BH174" s="125"/>
      <c r="BI174" s="125"/>
      <c r="BJ174" s="125"/>
      <c r="BK174" s="125"/>
      <c r="BL174" s="125"/>
      <c r="BM174" s="125"/>
      <c r="BN174" s="125"/>
      <c r="BO174" s="125"/>
      <c r="BP174" s="125"/>
      <c r="BQ174" s="125"/>
      <c r="BR174" s="125"/>
      <c r="BS174" s="125"/>
      <c r="BT174" s="125"/>
      <c r="BU174" s="125"/>
      <c r="BV174" s="125"/>
      <c r="BW174" s="125"/>
      <c r="BX174" s="125"/>
      <c r="BY174" s="125"/>
      <c r="BZ174" s="125"/>
      <c r="CA174" s="125"/>
      <c r="CB174" s="125"/>
      <c r="CC174" s="125"/>
      <c r="CD174" s="125"/>
      <c r="CE174" s="125"/>
      <c r="CF174" s="125"/>
      <c r="CG174" s="125"/>
      <c r="CH174" s="125"/>
      <c r="CI174" s="125"/>
      <c r="CJ174" s="125"/>
      <c r="CK174" s="125"/>
      <c r="CL174" s="125"/>
      <c r="CM174" s="125"/>
      <c r="CN174" s="125"/>
      <c r="CO174" s="125"/>
      <c r="CP174" s="125"/>
      <c r="CQ174" s="125"/>
      <c r="CR174" s="125"/>
      <c r="CS174" s="125"/>
      <c r="CT174" s="125"/>
      <c r="CU174" s="125"/>
      <c r="CV174" s="125"/>
      <c r="CW174" s="125"/>
      <c r="CX174" s="125"/>
      <c r="CY174" s="125"/>
      <c r="CZ174" s="125"/>
      <c r="DA174" s="125"/>
      <c r="DB174" s="125"/>
      <c r="DC174" s="125"/>
      <c r="DD174" s="125"/>
      <c r="DE174" s="125"/>
      <c r="DF174" s="125"/>
      <c r="DG174" s="125"/>
      <c r="DH174" s="125"/>
      <c r="DI174" s="125"/>
      <c r="DJ174" s="125"/>
      <c r="DK174" s="125"/>
      <c r="DL174" s="125"/>
      <c r="DM174" s="125"/>
      <c r="DN174" s="125"/>
      <c r="DO174" s="125"/>
      <c r="DP174" s="125"/>
      <c r="DQ174" s="125"/>
      <c r="DR174" s="125"/>
      <c r="DS174" s="125"/>
      <c r="DT174" s="125"/>
      <c r="DU174" s="125"/>
      <c r="DV174" s="125"/>
      <c r="DW174" s="125"/>
      <c r="DX174" s="125"/>
      <c r="DY174" s="125"/>
      <c r="DZ174" s="125"/>
      <c r="EA174" s="125"/>
      <c r="EB174" s="125"/>
      <c r="EC174" s="125"/>
      <c r="ED174" s="125"/>
      <c r="EE174" s="125"/>
      <c r="EF174" s="125"/>
      <c r="EG174" s="125"/>
      <c r="EH174" s="125"/>
      <c r="EI174" s="125"/>
      <c r="EJ174" s="125"/>
      <c r="EK174" s="125"/>
      <c r="EL174" s="125"/>
      <c r="EM174" s="125"/>
      <c r="EN174" s="125"/>
      <c r="EO174" s="125"/>
      <c r="EP174" s="125"/>
      <c r="EQ174" s="125"/>
      <c r="ER174" s="125"/>
      <c r="ES174" s="125"/>
      <c r="ET174" s="125"/>
      <c r="EU174" s="125"/>
      <c r="EV174" s="125"/>
      <c r="EW174" s="125"/>
      <c r="EX174" s="125"/>
      <c r="EY174" s="125"/>
      <c r="EZ174" s="125"/>
      <c r="FA174" s="125"/>
      <c r="FB174" s="125"/>
      <c r="FC174" s="125"/>
      <c r="FD174" s="125"/>
      <c r="FE174" s="125"/>
      <c r="FF174" s="125"/>
      <c r="FG174" s="125"/>
      <c r="FH174" s="125"/>
      <c r="FI174" s="125"/>
      <c r="FJ174" s="125"/>
      <c r="FK174" s="125"/>
      <c r="FL174" s="125"/>
      <c r="FM174" s="125"/>
      <c r="FN174" s="125"/>
      <c r="FO174" s="125"/>
      <c r="FP174" s="125"/>
      <c r="FQ174" s="125"/>
      <c r="FR174" s="125"/>
      <c r="FS174" s="125"/>
      <c r="FT174" s="125"/>
      <c r="FU174" s="125"/>
      <c r="FV174" s="125"/>
      <c r="FW174" s="125"/>
      <c r="FX174" s="125"/>
      <c r="FY174" s="125"/>
      <c r="FZ174" s="125"/>
      <c r="GA174" s="125"/>
      <c r="GB174" s="125"/>
      <c r="GC174" s="125"/>
      <c r="GD174" s="125"/>
      <c r="GE174" s="125"/>
      <c r="GF174" s="125"/>
      <c r="GG174" s="125"/>
      <c r="GH174" s="125"/>
      <c r="GI174" s="125"/>
      <c r="GJ174" s="125"/>
      <c r="GK174" s="125"/>
      <c r="GL174" s="125"/>
      <c r="GM174" s="125"/>
      <c r="GN174" s="125"/>
      <c r="GO174" s="125"/>
      <c r="GP174" s="125"/>
      <c r="GQ174" s="125"/>
      <c r="GR174" s="125"/>
      <c r="GS174" s="125"/>
      <c r="GT174" s="125"/>
      <c r="GU174" s="125"/>
      <c r="GV174" s="125"/>
      <c r="GW174" s="125"/>
      <c r="GX174" s="125"/>
      <c r="GY174" s="125"/>
      <c r="GZ174" s="125"/>
      <c r="HA174" s="125"/>
      <c r="HB174" s="125"/>
      <c r="HC174" s="125"/>
      <c r="HD174" s="125"/>
      <c r="HE174" s="125"/>
      <c r="HF174" s="125"/>
      <c r="HG174" s="125"/>
      <c r="HH174" s="125"/>
      <c r="HI174" s="125"/>
      <c r="HJ174" s="125"/>
      <c r="HK174" s="125"/>
      <c r="HL174" s="125"/>
      <c r="HM174" s="125"/>
      <c r="HN174" s="125"/>
      <c r="HO174" s="125"/>
      <c r="HP174" s="125"/>
      <c r="HQ174" s="125"/>
      <c r="HR174" s="125"/>
      <c r="HS174" s="125"/>
      <c r="HT174" s="125"/>
      <c r="HU174" s="125"/>
      <c r="HV174" s="125"/>
      <c r="HW174" s="125"/>
      <c r="HX174" s="125"/>
      <c r="HY174" s="125"/>
      <c r="HZ174" s="125"/>
      <c r="IA174" s="125"/>
      <c r="IB174" s="125"/>
      <c r="IC174" s="125"/>
      <c r="ID174" s="125"/>
      <c r="IE174" s="125"/>
      <c r="IF174" s="125"/>
      <c r="IG174" s="125"/>
      <c r="IH174" s="125"/>
      <c r="II174" s="125"/>
      <c r="IJ174" s="125"/>
      <c r="IK174" s="125"/>
      <c r="IL174" s="125"/>
      <c r="IM174" s="125"/>
      <c r="IN174" s="125"/>
      <c r="IO174" s="125"/>
      <c r="IP174" s="125"/>
      <c r="IQ174" s="125"/>
      <c r="IR174" s="125"/>
      <c r="IS174" s="125"/>
      <c r="IT174" s="125"/>
      <c r="IU174" s="125"/>
      <c r="IV174" s="125"/>
    </row>
    <row r="175" spans="1:256" s="211" customFormat="1" ht="27" customHeight="1" x14ac:dyDescent="0.2">
      <c r="A175" s="311"/>
      <c r="B175" s="404" t="s">
        <v>360</v>
      </c>
      <c r="C175" s="404"/>
      <c r="D175" s="404"/>
      <c r="E175" s="404"/>
      <c r="F175" s="404"/>
      <c r="G175" s="405">
        <v>291904.34000000003</v>
      </c>
      <c r="H175" s="405"/>
      <c r="I175" s="168"/>
      <c r="J175" s="168"/>
      <c r="K175" s="133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4"/>
      <c r="BC175" s="124"/>
      <c r="BD175" s="124"/>
      <c r="BE175" s="124"/>
      <c r="BF175" s="125"/>
      <c r="BG175" s="125"/>
      <c r="BH175" s="125"/>
      <c r="BI175" s="125"/>
      <c r="BJ175" s="125"/>
      <c r="BK175" s="125"/>
      <c r="BL175" s="125"/>
      <c r="BM175" s="125"/>
      <c r="BN175" s="125"/>
      <c r="BO175" s="125"/>
      <c r="BP175" s="125"/>
      <c r="BQ175" s="125"/>
      <c r="BR175" s="125"/>
      <c r="BS175" s="125"/>
      <c r="BT175" s="125"/>
      <c r="BU175" s="125"/>
      <c r="BV175" s="125"/>
      <c r="BW175" s="125"/>
      <c r="BX175" s="125"/>
      <c r="BY175" s="125"/>
      <c r="BZ175" s="125"/>
      <c r="CA175" s="125"/>
      <c r="CB175" s="125"/>
      <c r="CC175" s="125"/>
      <c r="CD175" s="125"/>
      <c r="CE175" s="125"/>
      <c r="CF175" s="125"/>
      <c r="CG175" s="125"/>
      <c r="CH175" s="125"/>
      <c r="CI175" s="125"/>
      <c r="CJ175" s="125"/>
      <c r="CK175" s="125"/>
      <c r="CL175" s="125"/>
      <c r="CM175" s="125"/>
      <c r="CN175" s="125"/>
      <c r="CO175" s="125"/>
      <c r="CP175" s="125"/>
      <c r="CQ175" s="125"/>
      <c r="CR175" s="125"/>
      <c r="CS175" s="125"/>
      <c r="CT175" s="125"/>
      <c r="CU175" s="125"/>
      <c r="CV175" s="125"/>
      <c r="CW175" s="125"/>
      <c r="CX175" s="125"/>
      <c r="CY175" s="125"/>
      <c r="CZ175" s="125"/>
      <c r="DA175" s="125"/>
      <c r="DB175" s="125"/>
      <c r="DC175" s="125"/>
      <c r="DD175" s="125"/>
      <c r="DE175" s="125"/>
      <c r="DF175" s="125"/>
      <c r="DG175" s="125"/>
      <c r="DH175" s="125"/>
      <c r="DI175" s="125"/>
      <c r="DJ175" s="125"/>
      <c r="DK175" s="125"/>
      <c r="DL175" s="125"/>
      <c r="DM175" s="125"/>
      <c r="DN175" s="125"/>
      <c r="DO175" s="125"/>
      <c r="DP175" s="125"/>
      <c r="DQ175" s="125"/>
      <c r="DR175" s="125"/>
      <c r="DS175" s="125"/>
      <c r="DT175" s="125"/>
      <c r="DU175" s="125"/>
      <c r="DV175" s="125"/>
      <c r="DW175" s="125"/>
      <c r="DX175" s="125"/>
      <c r="DY175" s="125"/>
      <c r="DZ175" s="125"/>
      <c r="EA175" s="125"/>
      <c r="EB175" s="125"/>
      <c r="EC175" s="125"/>
      <c r="ED175" s="125"/>
      <c r="EE175" s="125"/>
      <c r="EF175" s="125"/>
      <c r="EG175" s="125"/>
      <c r="EH175" s="125"/>
      <c r="EI175" s="125"/>
      <c r="EJ175" s="125"/>
      <c r="EK175" s="125"/>
      <c r="EL175" s="125"/>
      <c r="EM175" s="125"/>
      <c r="EN175" s="125"/>
      <c r="EO175" s="125"/>
      <c r="EP175" s="125"/>
      <c r="EQ175" s="125"/>
      <c r="ER175" s="125"/>
      <c r="ES175" s="125"/>
      <c r="ET175" s="125"/>
      <c r="EU175" s="125"/>
      <c r="EV175" s="125"/>
      <c r="EW175" s="125"/>
      <c r="EX175" s="125"/>
      <c r="EY175" s="125"/>
      <c r="EZ175" s="125"/>
      <c r="FA175" s="125"/>
      <c r="FB175" s="125"/>
      <c r="FC175" s="125"/>
      <c r="FD175" s="125"/>
      <c r="FE175" s="125"/>
      <c r="FF175" s="125"/>
      <c r="FG175" s="125"/>
      <c r="FH175" s="125"/>
      <c r="FI175" s="125"/>
      <c r="FJ175" s="125"/>
      <c r="FK175" s="125"/>
      <c r="FL175" s="125"/>
      <c r="FM175" s="125"/>
      <c r="FN175" s="125"/>
      <c r="FO175" s="125"/>
      <c r="FP175" s="125"/>
      <c r="FQ175" s="125"/>
      <c r="FR175" s="125"/>
      <c r="FS175" s="125"/>
      <c r="FT175" s="125"/>
      <c r="FU175" s="125"/>
      <c r="FV175" s="125"/>
      <c r="FW175" s="125"/>
      <c r="FX175" s="125"/>
      <c r="FY175" s="125"/>
      <c r="FZ175" s="125"/>
      <c r="GA175" s="125"/>
      <c r="GB175" s="125"/>
      <c r="GC175" s="125"/>
      <c r="GD175" s="125"/>
      <c r="GE175" s="125"/>
      <c r="GF175" s="125"/>
      <c r="GG175" s="125"/>
      <c r="GH175" s="125"/>
      <c r="GI175" s="125"/>
      <c r="GJ175" s="125"/>
      <c r="GK175" s="125"/>
      <c r="GL175" s="125"/>
      <c r="GM175" s="125"/>
      <c r="GN175" s="125"/>
      <c r="GO175" s="125"/>
      <c r="GP175" s="125"/>
      <c r="GQ175" s="125"/>
      <c r="GR175" s="125"/>
      <c r="GS175" s="125"/>
      <c r="GT175" s="125"/>
      <c r="GU175" s="125"/>
      <c r="GV175" s="125"/>
      <c r="GW175" s="125"/>
      <c r="GX175" s="125"/>
      <c r="GY175" s="125"/>
      <c r="GZ175" s="125"/>
      <c r="HA175" s="125"/>
      <c r="HB175" s="125"/>
      <c r="HC175" s="125"/>
      <c r="HD175" s="125"/>
      <c r="HE175" s="125"/>
      <c r="HF175" s="125"/>
      <c r="HG175" s="125"/>
      <c r="HH175" s="125"/>
      <c r="HI175" s="125"/>
      <c r="HJ175" s="125"/>
      <c r="HK175" s="125"/>
      <c r="HL175" s="125"/>
      <c r="HM175" s="125"/>
      <c r="HN175" s="125"/>
      <c r="HO175" s="125"/>
      <c r="HP175" s="125"/>
      <c r="HQ175" s="125"/>
      <c r="HR175" s="125"/>
      <c r="HS175" s="125"/>
      <c r="HT175" s="125"/>
      <c r="HU175" s="125"/>
      <c r="HV175" s="125"/>
      <c r="HW175" s="125"/>
      <c r="HX175" s="125"/>
      <c r="HY175" s="125"/>
      <c r="HZ175" s="125"/>
      <c r="IA175" s="125"/>
      <c r="IB175" s="125"/>
      <c r="IC175" s="125"/>
      <c r="ID175" s="125"/>
      <c r="IE175" s="125"/>
      <c r="IF175" s="125"/>
      <c r="IG175" s="125"/>
      <c r="IH175" s="125"/>
      <c r="II175" s="125"/>
      <c r="IJ175" s="125"/>
      <c r="IK175" s="125"/>
      <c r="IL175" s="125"/>
      <c r="IM175" s="125"/>
      <c r="IN175" s="125"/>
      <c r="IO175" s="125"/>
      <c r="IP175" s="125"/>
      <c r="IQ175" s="125"/>
      <c r="IR175" s="125"/>
      <c r="IS175" s="125"/>
      <c r="IT175" s="125"/>
      <c r="IU175" s="125"/>
      <c r="IV175" s="125"/>
    </row>
    <row r="176" spans="1:256" customFormat="1" ht="31.5" customHeight="1" x14ac:dyDescent="0.2">
      <c r="A176" s="391" t="s">
        <v>213</v>
      </c>
      <c r="B176" s="391"/>
      <c r="C176" s="391"/>
      <c r="D176" s="391"/>
      <c r="E176" s="391"/>
      <c r="F176" s="391"/>
      <c r="G176" s="392">
        <f>G162+G170+G171</f>
        <v>796904.54</v>
      </c>
      <c r="H176" s="392"/>
      <c r="I176" s="168"/>
      <c r="J176" s="168"/>
      <c r="K176" s="133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4"/>
      <c r="BC176" s="124"/>
      <c r="BD176" s="124"/>
      <c r="BE176" s="124"/>
      <c r="BF176" s="125"/>
      <c r="BG176" s="125"/>
      <c r="BH176" s="125"/>
      <c r="BI176" s="125"/>
      <c r="BJ176" s="125"/>
      <c r="BK176" s="125"/>
      <c r="BL176" s="125"/>
      <c r="BM176" s="125"/>
      <c r="BN176" s="125"/>
      <c r="BO176" s="125"/>
      <c r="BP176" s="125"/>
      <c r="BQ176" s="125"/>
      <c r="BR176" s="125"/>
      <c r="BS176" s="125"/>
      <c r="BT176" s="125"/>
      <c r="BU176" s="125"/>
      <c r="BV176" s="125"/>
      <c r="BW176" s="125"/>
      <c r="BX176" s="125"/>
      <c r="BY176" s="125"/>
      <c r="BZ176" s="125"/>
      <c r="CA176" s="125"/>
      <c r="CB176" s="125"/>
      <c r="CC176" s="125"/>
      <c r="CD176" s="125"/>
      <c r="CE176" s="125"/>
      <c r="CF176" s="125"/>
      <c r="CG176" s="125"/>
      <c r="CH176" s="125"/>
      <c r="CI176" s="125"/>
      <c r="CJ176" s="125"/>
      <c r="CK176" s="125"/>
      <c r="CL176" s="125"/>
      <c r="CM176" s="125"/>
      <c r="CN176" s="125"/>
      <c r="CO176" s="125"/>
      <c r="CP176" s="125"/>
      <c r="CQ176" s="125"/>
      <c r="CR176" s="125"/>
      <c r="CS176" s="125"/>
      <c r="CT176" s="125"/>
      <c r="CU176" s="125"/>
      <c r="CV176" s="125"/>
      <c r="CW176" s="125"/>
      <c r="CX176" s="125"/>
      <c r="CY176" s="125"/>
      <c r="CZ176" s="125"/>
      <c r="DA176" s="125"/>
      <c r="DB176" s="125"/>
      <c r="DC176" s="125"/>
      <c r="DD176" s="125"/>
      <c r="DE176" s="125"/>
      <c r="DF176" s="125"/>
      <c r="DG176" s="125"/>
      <c r="DH176" s="125"/>
      <c r="DI176" s="125"/>
      <c r="DJ176" s="125"/>
      <c r="DK176" s="125"/>
      <c r="DL176" s="125"/>
      <c r="DM176" s="125"/>
      <c r="DN176" s="125"/>
      <c r="DO176" s="125"/>
      <c r="DP176" s="125"/>
      <c r="DQ176" s="125"/>
      <c r="DR176" s="125"/>
      <c r="DS176" s="125"/>
      <c r="DT176" s="125"/>
      <c r="DU176" s="125"/>
      <c r="DV176" s="125"/>
      <c r="DW176" s="125"/>
      <c r="DX176" s="125"/>
      <c r="DY176" s="125"/>
      <c r="DZ176" s="125"/>
      <c r="EA176" s="125"/>
      <c r="EB176" s="125"/>
      <c r="EC176" s="125"/>
      <c r="ED176" s="125"/>
      <c r="EE176" s="125"/>
      <c r="EF176" s="125"/>
      <c r="EG176" s="125"/>
      <c r="EH176" s="125"/>
      <c r="EI176" s="125"/>
      <c r="EJ176" s="125"/>
      <c r="EK176" s="125"/>
      <c r="EL176" s="125"/>
      <c r="EM176" s="125"/>
      <c r="EN176" s="125"/>
      <c r="EO176" s="125"/>
      <c r="EP176" s="125"/>
      <c r="EQ176" s="125"/>
      <c r="ER176" s="125"/>
      <c r="ES176" s="125"/>
      <c r="ET176" s="125"/>
      <c r="EU176" s="125"/>
      <c r="EV176" s="125"/>
      <c r="EW176" s="125"/>
      <c r="EX176" s="125"/>
      <c r="EY176" s="125"/>
      <c r="EZ176" s="125"/>
      <c r="FA176" s="125"/>
      <c r="FB176" s="125"/>
      <c r="FC176" s="125"/>
      <c r="FD176" s="125"/>
      <c r="FE176" s="125"/>
      <c r="FF176" s="125"/>
      <c r="FG176" s="125"/>
      <c r="FH176" s="125"/>
      <c r="FI176" s="125"/>
      <c r="FJ176" s="125"/>
      <c r="FK176" s="125"/>
      <c r="FL176" s="125"/>
      <c r="FM176" s="125"/>
      <c r="FN176" s="125"/>
      <c r="FO176" s="125"/>
      <c r="FP176" s="125"/>
      <c r="FQ176" s="125"/>
      <c r="FR176" s="125"/>
      <c r="FS176" s="125"/>
      <c r="FT176" s="125"/>
      <c r="FU176" s="125"/>
      <c r="FV176" s="125"/>
      <c r="FW176" s="125"/>
      <c r="FX176" s="125"/>
      <c r="FY176" s="125"/>
      <c r="FZ176" s="125"/>
      <c r="GA176" s="125"/>
      <c r="GB176" s="125"/>
      <c r="GC176" s="125"/>
      <c r="GD176" s="125"/>
      <c r="GE176" s="125"/>
      <c r="GF176" s="125"/>
      <c r="GG176" s="125"/>
      <c r="GH176" s="125"/>
      <c r="GI176" s="125"/>
      <c r="GJ176" s="125"/>
      <c r="GK176" s="125"/>
      <c r="GL176" s="125"/>
      <c r="GM176" s="125"/>
      <c r="GN176" s="125"/>
      <c r="GO176" s="125"/>
      <c r="GP176" s="125"/>
      <c r="GQ176" s="125"/>
      <c r="GR176" s="125"/>
      <c r="GS176" s="125"/>
      <c r="GT176" s="125"/>
      <c r="GU176" s="125"/>
      <c r="GV176" s="125"/>
      <c r="GW176" s="125"/>
      <c r="GX176" s="125"/>
      <c r="GY176" s="125"/>
      <c r="GZ176" s="125"/>
      <c r="HA176" s="125"/>
      <c r="HB176" s="125"/>
      <c r="HC176" s="125"/>
      <c r="HD176" s="125"/>
      <c r="HE176" s="125"/>
      <c r="HF176" s="125"/>
      <c r="HG176" s="125"/>
      <c r="HH176" s="125"/>
      <c r="HI176" s="125"/>
      <c r="HJ176" s="125"/>
      <c r="HK176" s="125"/>
      <c r="HL176" s="125"/>
      <c r="HM176" s="125"/>
      <c r="HN176" s="125"/>
      <c r="HO176" s="125"/>
      <c r="HP176" s="125"/>
      <c r="HQ176" s="125"/>
      <c r="HR176" s="125"/>
      <c r="HS176" s="125"/>
      <c r="HT176" s="125"/>
      <c r="HU176" s="125"/>
      <c r="HV176" s="125"/>
      <c r="HW176" s="125"/>
      <c r="HX176" s="125"/>
      <c r="HY176" s="125"/>
      <c r="HZ176" s="125"/>
      <c r="IA176" s="125"/>
      <c r="IB176" s="125"/>
      <c r="IC176" s="125"/>
      <c r="ID176" s="125"/>
      <c r="IE176" s="125"/>
      <c r="IF176" s="125"/>
      <c r="IG176" s="125"/>
      <c r="IH176" s="125"/>
      <c r="II176" s="125"/>
      <c r="IJ176" s="125"/>
      <c r="IK176" s="125"/>
      <c r="IL176" s="125"/>
      <c r="IM176" s="125"/>
      <c r="IN176" s="125"/>
      <c r="IO176" s="125"/>
      <c r="IP176" s="125"/>
      <c r="IQ176" s="125"/>
      <c r="IR176" s="125"/>
      <c r="IS176" s="125"/>
      <c r="IT176" s="125"/>
      <c r="IU176" s="125"/>
      <c r="IV176" s="125"/>
    </row>
    <row r="177" spans="1:256" customFormat="1" ht="31.5" customHeight="1" x14ac:dyDescent="0.2">
      <c r="A177" s="125" t="s">
        <v>14</v>
      </c>
      <c r="B177" s="168"/>
      <c r="C177" s="168"/>
      <c r="D177" s="168"/>
      <c r="E177" s="168"/>
      <c r="F177" s="168"/>
      <c r="G177" s="168"/>
      <c r="H177" s="168"/>
      <c r="I177" s="168"/>
      <c r="J177" s="168"/>
      <c r="K177" s="133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  <c r="AV177" s="124"/>
      <c r="AW177" s="124"/>
      <c r="AX177" s="124"/>
      <c r="AY177" s="124"/>
      <c r="AZ177" s="124"/>
      <c r="BA177" s="124"/>
      <c r="BB177" s="124"/>
      <c r="BC177" s="124"/>
      <c r="BD177" s="124"/>
      <c r="BE177" s="124"/>
      <c r="BF177" s="125"/>
      <c r="BG177" s="125"/>
      <c r="BH177" s="125"/>
      <c r="BI177" s="125"/>
      <c r="BJ177" s="125"/>
      <c r="BK177" s="125"/>
      <c r="BL177" s="125"/>
      <c r="BM177" s="125"/>
      <c r="BN177" s="125"/>
      <c r="BO177" s="125"/>
      <c r="BP177" s="125"/>
      <c r="BQ177" s="125"/>
      <c r="BR177" s="125"/>
      <c r="BS177" s="125"/>
      <c r="BT177" s="125"/>
      <c r="BU177" s="125"/>
      <c r="BV177" s="125"/>
      <c r="BW177" s="125"/>
      <c r="BX177" s="125"/>
      <c r="BY177" s="125"/>
      <c r="BZ177" s="125"/>
      <c r="CA177" s="125"/>
      <c r="CB177" s="125"/>
      <c r="CC177" s="125"/>
      <c r="CD177" s="125"/>
      <c r="CE177" s="125"/>
      <c r="CF177" s="125"/>
      <c r="CG177" s="125"/>
      <c r="CH177" s="125"/>
      <c r="CI177" s="125"/>
      <c r="CJ177" s="125"/>
      <c r="CK177" s="125"/>
      <c r="CL177" s="125"/>
      <c r="CM177" s="125"/>
      <c r="CN177" s="125"/>
      <c r="CO177" s="125"/>
      <c r="CP177" s="125"/>
      <c r="CQ177" s="125"/>
      <c r="CR177" s="125"/>
      <c r="CS177" s="125"/>
      <c r="CT177" s="125"/>
      <c r="CU177" s="125"/>
      <c r="CV177" s="125"/>
      <c r="CW177" s="125"/>
      <c r="CX177" s="125"/>
      <c r="CY177" s="125"/>
      <c r="CZ177" s="125"/>
      <c r="DA177" s="125"/>
      <c r="DB177" s="125"/>
      <c r="DC177" s="125"/>
      <c r="DD177" s="125"/>
      <c r="DE177" s="125"/>
      <c r="DF177" s="125"/>
      <c r="DG177" s="125"/>
      <c r="DH177" s="125"/>
      <c r="DI177" s="125"/>
      <c r="DJ177" s="125"/>
      <c r="DK177" s="125"/>
      <c r="DL177" s="125"/>
      <c r="DM177" s="125"/>
      <c r="DN177" s="125"/>
      <c r="DO177" s="125"/>
      <c r="DP177" s="125"/>
      <c r="DQ177" s="125"/>
      <c r="DR177" s="125"/>
      <c r="DS177" s="125"/>
      <c r="DT177" s="125"/>
      <c r="DU177" s="125"/>
      <c r="DV177" s="125"/>
      <c r="DW177" s="125"/>
      <c r="DX177" s="125"/>
      <c r="DY177" s="125"/>
      <c r="DZ177" s="125"/>
      <c r="EA177" s="125"/>
      <c r="EB177" s="125"/>
      <c r="EC177" s="125"/>
      <c r="ED177" s="125"/>
      <c r="EE177" s="125"/>
      <c r="EF177" s="125"/>
      <c r="EG177" s="125"/>
      <c r="EH177" s="125"/>
      <c r="EI177" s="125"/>
      <c r="EJ177" s="125"/>
      <c r="EK177" s="125"/>
      <c r="EL177" s="125"/>
      <c r="EM177" s="125"/>
      <c r="EN177" s="125"/>
      <c r="EO177" s="125"/>
      <c r="EP177" s="125"/>
      <c r="EQ177" s="125"/>
      <c r="ER177" s="125"/>
      <c r="ES177" s="125"/>
      <c r="ET177" s="125"/>
      <c r="EU177" s="125"/>
      <c r="EV177" s="125"/>
      <c r="EW177" s="125"/>
      <c r="EX177" s="125"/>
      <c r="EY177" s="125"/>
      <c r="EZ177" s="125"/>
      <c r="FA177" s="125"/>
      <c r="FB177" s="125"/>
      <c r="FC177" s="125"/>
      <c r="FD177" s="125"/>
      <c r="FE177" s="125"/>
      <c r="FF177" s="125"/>
      <c r="FG177" s="125"/>
      <c r="FH177" s="125"/>
      <c r="FI177" s="125"/>
      <c r="FJ177" s="125"/>
      <c r="FK177" s="125"/>
      <c r="FL177" s="125"/>
      <c r="FM177" s="125"/>
      <c r="FN177" s="125"/>
      <c r="FO177" s="125"/>
      <c r="FP177" s="125"/>
      <c r="FQ177" s="125"/>
      <c r="FR177" s="125"/>
      <c r="FS177" s="125"/>
      <c r="FT177" s="125"/>
      <c r="FU177" s="125"/>
      <c r="FV177" s="125"/>
      <c r="FW177" s="125"/>
      <c r="FX177" s="125"/>
      <c r="FY177" s="125"/>
      <c r="FZ177" s="125"/>
      <c r="GA177" s="125"/>
      <c r="GB177" s="125"/>
      <c r="GC177" s="125"/>
      <c r="GD177" s="125"/>
      <c r="GE177" s="125"/>
      <c r="GF177" s="125"/>
      <c r="GG177" s="125"/>
      <c r="GH177" s="125"/>
      <c r="GI177" s="125"/>
      <c r="GJ177" s="125"/>
      <c r="GK177" s="125"/>
      <c r="GL177" s="125"/>
      <c r="GM177" s="125"/>
      <c r="GN177" s="125"/>
      <c r="GO177" s="125"/>
      <c r="GP177" s="125"/>
      <c r="GQ177" s="125"/>
      <c r="GR177" s="125"/>
      <c r="GS177" s="125"/>
      <c r="GT177" s="125"/>
      <c r="GU177" s="125"/>
      <c r="GV177" s="125"/>
      <c r="GW177" s="125"/>
      <c r="GX177" s="125"/>
      <c r="GY177" s="125"/>
      <c r="GZ177" s="125"/>
      <c r="HA177" s="125"/>
      <c r="HB177" s="125"/>
      <c r="HC177" s="125"/>
      <c r="HD177" s="125"/>
      <c r="HE177" s="125"/>
      <c r="HF177" s="125"/>
      <c r="HG177" s="125"/>
      <c r="HH177" s="125"/>
      <c r="HI177" s="125"/>
      <c r="HJ177" s="125"/>
      <c r="HK177" s="125"/>
      <c r="HL177" s="125"/>
      <c r="HM177" s="125"/>
      <c r="HN177" s="125"/>
      <c r="HO177" s="125"/>
      <c r="HP177" s="125"/>
      <c r="HQ177" s="125"/>
      <c r="HR177" s="125"/>
      <c r="HS177" s="125"/>
      <c r="HT177" s="125"/>
      <c r="HU177" s="125"/>
      <c r="HV177" s="125"/>
      <c r="HW177" s="125"/>
      <c r="HX177" s="125"/>
      <c r="HY177" s="125"/>
      <c r="HZ177" s="125"/>
      <c r="IA177" s="125"/>
      <c r="IB177" s="125"/>
      <c r="IC177" s="125"/>
      <c r="ID177" s="125"/>
      <c r="IE177" s="125"/>
      <c r="IF177" s="125"/>
      <c r="IG177" s="125"/>
      <c r="IH177" s="125"/>
      <c r="II177" s="125"/>
      <c r="IJ177" s="125"/>
      <c r="IK177" s="125"/>
      <c r="IL177" s="125"/>
      <c r="IM177" s="125"/>
      <c r="IN177" s="125"/>
      <c r="IO177" s="125"/>
      <c r="IP177" s="125"/>
      <c r="IQ177" s="125"/>
      <c r="IR177" s="125"/>
      <c r="IS177" s="125"/>
      <c r="IT177" s="125"/>
      <c r="IU177" s="125"/>
      <c r="IV177" s="125"/>
    </row>
    <row r="178" spans="1:256" s="147" customFormat="1" ht="39.75" customHeight="1" x14ac:dyDescent="0.25">
      <c r="A178" s="388" t="s">
        <v>328</v>
      </c>
      <c r="B178" s="388"/>
      <c r="C178" s="388"/>
      <c r="D178" s="388"/>
      <c r="E178" s="388"/>
      <c r="F178" s="388"/>
      <c r="G178" s="388"/>
      <c r="H178" s="388"/>
      <c r="I178" s="185"/>
      <c r="J178" s="185"/>
      <c r="K178" s="146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</row>
    <row r="179" spans="1:256" customFormat="1" ht="20.25" customHeight="1" x14ac:dyDescent="0.2">
      <c r="A179" s="389"/>
      <c r="B179" s="389"/>
      <c r="C179" s="389"/>
      <c r="D179" s="389"/>
      <c r="E179" s="389"/>
      <c r="F179" s="389"/>
      <c r="G179" s="168"/>
      <c r="H179" s="168"/>
      <c r="I179" s="168"/>
      <c r="J179" s="168"/>
      <c r="K179" s="133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  <c r="AV179" s="124"/>
      <c r="AW179" s="124"/>
      <c r="AX179" s="124"/>
      <c r="AY179" s="124"/>
      <c r="AZ179" s="124"/>
      <c r="BA179" s="124"/>
      <c r="BB179" s="124"/>
      <c r="BC179" s="124"/>
      <c r="BD179" s="124"/>
      <c r="BE179" s="124"/>
      <c r="BF179" s="125"/>
      <c r="BG179" s="125"/>
      <c r="BH179" s="125"/>
      <c r="BI179" s="125"/>
      <c r="BJ179" s="125"/>
      <c r="BK179" s="125"/>
      <c r="BL179" s="125"/>
      <c r="BM179" s="125"/>
      <c r="BN179" s="125"/>
      <c r="BO179" s="125"/>
      <c r="BP179" s="125"/>
      <c r="BQ179" s="125"/>
      <c r="BR179" s="125"/>
      <c r="BS179" s="125"/>
      <c r="BT179" s="125"/>
      <c r="BU179" s="125"/>
      <c r="BV179" s="125"/>
      <c r="BW179" s="125"/>
      <c r="BX179" s="125"/>
      <c r="BY179" s="125"/>
      <c r="BZ179" s="125"/>
      <c r="CA179" s="125"/>
      <c r="CB179" s="125"/>
      <c r="CC179" s="125"/>
      <c r="CD179" s="125"/>
      <c r="CE179" s="125"/>
      <c r="CF179" s="125"/>
      <c r="CG179" s="125"/>
      <c r="CH179" s="125"/>
      <c r="CI179" s="125"/>
      <c r="CJ179" s="125"/>
      <c r="CK179" s="125"/>
      <c r="CL179" s="125"/>
      <c r="CM179" s="125"/>
      <c r="CN179" s="125"/>
      <c r="CO179" s="125"/>
      <c r="CP179" s="125"/>
      <c r="CQ179" s="125"/>
      <c r="CR179" s="125"/>
      <c r="CS179" s="125"/>
      <c r="CT179" s="125"/>
      <c r="CU179" s="125"/>
      <c r="CV179" s="125"/>
      <c r="CW179" s="125"/>
      <c r="CX179" s="125"/>
      <c r="CY179" s="125"/>
      <c r="CZ179" s="125"/>
      <c r="DA179" s="125"/>
      <c r="DB179" s="125"/>
      <c r="DC179" s="125"/>
      <c r="DD179" s="125"/>
      <c r="DE179" s="125"/>
      <c r="DF179" s="125"/>
      <c r="DG179" s="125"/>
      <c r="DH179" s="125"/>
      <c r="DI179" s="125"/>
      <c r="DJ179" s="125"/>
      <c r="DK179" s="125"/>
      <c r="DL179" s="125"/>
      <c r="DM179" s="125"/>
      <c r="DN179" s="125"/>
      <c r="DO179" s="125"/>
      <c r="DP179" s="125"/>
      <c r="DQ179" s="125"/>
      <c r="DR179" s="125"/>
      <c r="DS179" s="125"/>
      <c r="DT179" s="125"/>
      <c r="DU179" s="125"/>
      <c r="DV179" s="125"/>
      <c r="DW179" s="125"/>
      <c r="DX179" s="125"/>
      <c r="DY179" s="125"/>
      <c r="DZ179" s="125"/>
      <c r="EA179" s="125"/>
      <c r="EB179" s="125"/>
      <c r="EC179" s="125"/>
      <c r="ED179" s="125"/>
      <c r="EE179" s="125"/>
      <c r="EF179" s="125"/>
      <c r="EG179" s="125"/>
      <c r="EH179" s="125"/>
      <c r="EI179" s="125"/>
      <c r="EJ179" s="125"/>
      <c r="EK179" s="125"/>
      <c r="EL179" s="125"/>
      <c r="EM179" s="125"/>
      <c r="EN179" s="125"/>
      <c r="EO179" s="125"/>
      <c r="EP179" s="125"/>
      <c r="EQ179" s="125"/>
      <c r="ER179" s="125"/>
      <c r="ES179" s="125"/>
      <c r="ET179" s="125"/>
      <c r="EU179" s="125"/>
      <c r="EV179" s="125"/>
      <c r="EW179" s="125"/>
      <c r="EX179" s="125"/>
      <c r="EY179" s="125"/>
      <c r="EZ179" s="125"/>
      <c r="FA179" s="125"/>
      <c r="FB179" s="125"/>
      <c r="FC179" s="125"/>
      <c r="FD179" s="125"/>
      <c r="FE179" s="125"/>
      <c r="FF179" s="125"/>
      <c r="FG179" s="125"/>
      <c r="FH179" s="125"/>
      <c r="FI179" s="125"/>
      <c r="FJ179" s="125"/>
      <c r="FK179" s="125"/>
      <c r="FL179" s="125"/>
      <c r="FM179" s="125"/>
      <c r="FN179" s="125"/>
      <c r="FO179" s="125"/>
      <c r="FP179" s="125"/>
      <c r="FQ179" s="125"/>
      <c r="FR179" s="125"/>
      <c r="FS179" s="125"/>
      <c r="FT179" s="125"/>
      <c r="FU179" s="125"/>
      <c r="FV179" s="125"/>
      <c r="FW179" s="125"/>
      <c r="FX179" s="125"/>
      <c r="FY179" s="125"/>
      <c r="FZ179" s="125"/>
      <c r="GA179" s="125"/>
      <c r="GB179" s="125"/>
      <c r="GC179" s="125"/>
      <c r="GD179" s="125"/>
      <c r="GE179" s="125"/>
      <c r="GF179" s="125"/>
      <c r="GG179" s="125"/>
      <c r="GH179" s="125"/>
      <c r="GI179" s="125"/>
      <c r="GJ179" s="125"/>
      <c r="GK179" s="125"/>
      <c r="GL179" s="125"/>
      <c r="GM179" s="125"/>
      <c r="GN179" s="125"/>
      <c r="GO179" s="125"/>
      <c r="GP179" s="125"/>
      <c r="GQ179" s="125"/>
      <c r="GR179" s="125"/>
      <c r="GS179" s="125"/>
      <c r="GT179" s="125"/>
      <c r="GU179" s="125"/>
      <c r="GV179" s="125"/>
      <c r="GW179" s="125"/>
      <c r="GX179" s="125"/>
      <c r="GY179" s="125"/>
      <c r="GZ179" s="125"/>
      <c r="HA179" s="125"/>
      <c r="HB179" s="125"/>
      <c r="HC179" s="125"/>
      <c r="HD179" s="125"/>
      <c r="HE179" s="125"/>
      <c r="HF179" s="125"/>
      <c r="HG179" s="125"/>
      <c r="HH179" s="125"/>
      <c r="HI179" s="125"/>
      <c r="HJ179" s="125"/>
      <c r="HK179" s="125"/>
      <c r="HL179" s="125"/>
      <c r="HM179" s="125"/>
      <c r="HN179" s="125"/>
      <c r="HO179" s="125"/>
      <c r="HP179" s="125"/>
      <c r="HQ179" s="125"/>
      <c r="HR179" s="125"/>
      <c r="HS179" s="125"/>
      <c r="HT179" s="125"/>
      <c r="HU179" s="125"/>
      <c r="HV179" s="125"/>
      <c r="HW179" s="125"/>
      <c r="HX179" s="125"/>
      <c r="HY179" s="125"/>
      <c r="HZ179" s="125"/>
      <c r="IA179" s="125"/>
      <c r="IB179" s="125"/>
      <c r="IC179" s="125"/>
      <c r="ID179" s="125"/>
      <c r="IE179" s="125"/>
      <c r="IF179" s="125"/>
      <c r="IG179" s="125"/>
      <c r="IH179" s="125"/>
      <c r="II179" s="125"/>
      <c r="IJ179" s="125"/>
      <c r="IK179" s="125"/>
      <c r="IL179" s="125"/>
      <c r="IM179" s="125"/>
      <c r="IN179" s="125"/>
      <c r="IO179" s="125"/>
      <c r="IP179" s="125"/>
      <c r="IQ179" s="125"/>
      <c r="IR179" s="125"/>
      <c r="IS179" s="125"/>
      <c r="IT179" s="125"/>
      <c r="IU179" s="125"/>
      <c r="IV179" s="125"/>
    </row>
    <row r="180" spans="1:256" customFormat="1" ht="31.5" customHeight="1" x14ac:dyDescent="0.2">
      <c r="A180" s="195" t="s">
        <v>200</v>
      </c>
      <c r="B180" s="393" t="s">
        <v>201</v>
      </c>
      <c r="C180" s="394"/>
      <c r="D180" s="395"/>
      <c r="E180" s="396" t="s">
        <v>259</v>
      </c>
      <c r="F180" s="396"/>
      <c r="G180" s="168"/>
      <c r="H180" s="168"/>
      <c r="I180" s="168"/>
      <c r="J180" s="168"/>
      <c r="K180" s="133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4"/>
      <c r="BC180" s="124"/>
      <c r="BD180" s="124"/>
      <c r="BE180" s="124"/>
      <c r="BF180" s="125"/>
      <c r="BG180" s="125"/>
      <c r="BH180" s="125"/>
      <c r="BI180" s="125"/>
      <c r="BJ180" s="125"/>
      <c r="BK180" s="125"/>
      <c r="BL180" s="125"/>
      <c r="BM180" s="125"/>
      <c r="BN180" s="125"/>
      <c r="BO180" s="125"/>
      <c r="BP180" s="125"/>
      <c r="BQ180" s="125"/>
      <c r="BR180" s="125"/>
      <c r="BS180" s="125"/>
      <c r="BT180" s="125"/>
      <c r="BU180" s="125"/>
      <c r="BV180" s="125"/>
      <c r="BW180" s="125"/>
      <c r="BX180" s="125"/>
      <c r="BY180" s="125"/>
      <c r="BZ180" s="125"/>
      <c r="CA180" s="125"/>
      <c r="CB180" s="125"/>
      <c r="CC180" s="125"/>
      <c r="CD180" s="125"/>
      <c r="CE180" s="125"/>
      <c r="CF180" s="125"/>
      <c r="CG180" s="125"/>
      <c r="CH180" s="125"/>
      <c r="CI180" s="125"/>
      <c r="CJ180" s="125"/>
      <c r="CK180" s="125"/>
      <c r="CL180" s="125"/>
      <c r="CM180" s="125"/>
      <c r="CN180" s="125"/>
      <c r="CO180" s="125"/>
      <c r="CP180" s="125"/>
      <c r="CQ180" s="125"/>
      <c r="CR180" s="125"/>
      <c r="CS180" s="125"/>
      <c r="CT180" s="125"/>
      <c r="CU180" s="125"/>
      <c r="CV180" s="125"/>
      <c r="CW180" s="125"/>
      <c r="CX180" s="125"/>
      <c r="CY180" s="125"/>
      <c r="CZ180" s="125"/>
      <c r="DA180" s="125"/>
      <c r="DB180" s="125"/>
      <c r="DC180" s="125"/>
      <c r="DD180" s="125"/>
      <c r="DE180" s="125"/>
      <c r="DF180" s="125"/>
      <c r="DG180" s="125"/>
      <c r="DH180" s="125"/>
      <c r="DI180" s="125"/>
      <c r="DJ180" s="125"/>
      <c r="DK180" s="125"/>
      <c r="DL180" s="125"/>
      <c r="DM180" s="125"/>
      <c r="DN180" s="125"/>
      <c r="DO180" s="125"/>
      <c r="DP180" s="125"/>
      <c r="DQ180" s="125"/>
      <c r="DR180" s="125"/>
      <c r="DS180" s="125"/>
      <c r="DT180" s="125"/>
      <c r="DU180" s="125"/>
      <c r="DV180" s="125"/>
      <c r="DW180" s="125"/>
      <c r="DX180" s="125"/>
      <c r="DY180" s="125"/>
      <c r="DZ180" s="125"/>
      <c r="EA180" s="125"/>
      <c r="EB180" s="125"/>
      <c r="EC180" s="125"/>
      <c r="ED180" s="125"/>
      <c r="EE180" s="125"/>
      <c r="EF180" s="125"/>
      <c r="EG180" s="125"/>
      <c r="EH180" s="125"/>
      <c r="EI180" s="125"/>
      <c r="EJ180" s="125"/>
      <c r="EK180" s="125"/>
      <c r="EL180" s="125"/>
      <c r="EM180" s="125"/>
      <c r="EN180" s="125"/>
      <c r="EO180" s="125"/>
      <c r="EP180" s="125"/>
      <c r="EQ180" s="125"/>
      <c r="ER180" s="125"/>
      <c r="ES180" s="125"/>
      <c r="ET180" s="125"/>
      <c r="EU180" s="125"/>
      <c r="EV180" s="125"/>
      <c r="EW180" s="125"/>
      <c r="EX180" s="125"/>
      <c r="EY180" s="125"/>
      <c r="EZ180" s="125"/>
      <c r="FA180" s="125"/>
      <c r="FB180" s="125"/>
      <c r="FC180" s="125"/>
      <c r="FD180" s="125"/>
      <c r="FE180" s="125"/>
      <c r="FF180" s="125"/>
      <c r="FG180" s="125"/>
      <c r="FH180" s="125"/>
      <c r="FI180" s="125"/>
      <c r="FJ180" s="125"/>
      <c r="FK180" s="125"/>
      <c r="FL180" s="125"/>
      <c r="FM180" s="125"/>
      <c r="FN180" s="125"/>
      <c r="FO180" s="125"/>
      <c r="FP180" s="125"/>
      <c r="FQ180" s="125"/>
      <c r="FR180" s="125"/>
      <c r="FS180" s="125"/>
      <c r="FT180" s="125"/>
      <c r="FU180" s="125"/>
      <c r="FV180" s="125"/>
      <c r="FW180" s="125"/>
      <c r="FX180" s="125"/>
      <c r="FY180" s="125"/>
      <c r="FZ180" s="125"/>
      <c r="GA180" s="125"/>
      <c r="GB180" s="125"/>
      <c r="GC180" s="125"/>
      <c r="GD180" s="125"/>
      <c r="GE180" s="125"/>
      <c r="GF180" s="125"/>
      <c r="GG180" s="125"/>
      <c r="GH180" s="125"/>
      <c r="GI180" s="125"/>
      <c r="GJ180" s="125"/>
      <c r="GK180" s="125"/>
      <c r="GL180" s="125"/>
      <c r="GM180" s="125"/>
      <c r="GN180" s="125"/>
      <c r="GO180" s="125"/>
      <c r="GP180" s="125"/>
      <c r="GQ180" s="125"/>
      <c r="GR180" s="125"/>
      <c r="GS180" s="125"/>
      <c r="GT180" s="125"/>
      <c r="GU180" s="125"/>
      <c r="GV180" s="125"/>
      <c r="GW180" s="125"/>
      <c r="GX180" s="125"/>
      <c r="GY180" s="125"/>
      <c r="GZ180" s="125"/>
      <c r="HA180" s="125"/>
      <c r="HB180" s="125"/>
      <c r="HC180" s="125"/>
      <c r="HD180" s="125"/>
      <c r="HE180" s="125"/>
      <c r="HF180" s="125"/>
      <c r="HG180" s="125"/>
      <c r="HH180" s="125"/>
      <c r="HI180" s="125"/>
      <c r="HJ180" s="125"/>
      <c r="HK180" s="125"/>
      <c r="HL180" s="125"/>
      <c r="HM180" s="125"/>
      <c r="HN180" s="125"/>
      <c r="HO180" s="125"/>
      <c r="HP180" s="125"/>
      <c r="HQ180" s="125"/>
      <c r="HR180" s="125"/>
      <c r="HS180" s="125"/>
      <c r="HT180" s="125"/>
      <c r="HU180" s="125"/>
      <c r="HV180" s="125"/>
      <c r="HW180" s="125"/>
      <c r="HX180" s="125"/>
      <c r="HY180" s="125"/>
      <c r="HZ180" s="125"/>
      <c r="IA180" s="125"/>
      <c r="IB180" s="125"/>
      <c r="IC180" s="125"/>
      <c r="ID180" s="125"/>
      <c r="IE180" s="125"/>
      <c r="IF180" s="125"/>
      <c r="IG180" s="125"/>
      <c r="IH180" s="125"/>
      <c r="II180" s="125"/>
      <c r="IJ180" s="125"/>
      <c r="IK180" s="125"/>
      <c r="IL180" s="125"/>
      <c r="IM180" s="125"/>
      <c r="IN180" s="125"/>
      <c r="IO180" s="125"/>
      <c r="IP180" s="125"/>
      <c r="IQ180" s="125"/>
      <c r="IR180" s="125"/>
      <c r="IS180" s="125"/>
      <c r="IT180" s="125"/>
      <c r="IU180" s="125"/>
      <c r="IV180" s="125"/>
    </row>
    <row r="181" spans="1:256" customFormat="1" ht="34.5" customHeight="1" x14ac:dyDescent="0.2">
      <c r="A181" s="136" t="s">
        <v>12</v>
      </c>
      <c r="B181" s="384" t="s">
        <v>321</v>
      </c>
      <c r="C181" s="385"/>
      <c r="D181" s="386"/>
      <c r="E181" s="400">
        <v>1626.24</v>
      </c>
      <c r="F181" s="400"/>
      <c r="G181" s="168"/>
      <c r="H181" s="168"/>
      <c r="I181" s="168"/>
      <c r="J181" s="168"/>
      <c r="K181" s="133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4"/>
      <c r="AH181" s="124"/>
      <c r="AI181" s="124"/>
      <c r="AJ181" s="124"/>
      <c r="AK181" s="124"/>
      <c r="AL181" s="124"/>
      <c r="AM181" s="124"/>
      <c r="AN181" s="124"/>
      <c r="AO181" s="124"/>
      <c r="AP181" s="124"/>
      <c r="AQ181" s="124"/>
      <c r="AR181" s="124"/>
      <c r="AS181" s="124"/>
      <c r="AT181" s="124"/>
      <c r="AU181" s="124"/>
      <c r="AV181" s="124"/>
      <c r="AW181" s="124"/>
      <c r="AX181" s="124"/>
      <c r="AY181" s="124"/>
      <c r="AZ181" s="124"/>
      <c r="BA181" s="124"/>
      <c r="BB181" s="124"/>
      <c r="BC181" s="124"/>
      <c r="BD181" s="124"/>
      <c r="BE181" s="124"/>
      <c r="BF181" s="125"/>
      <c r="BG181" s="125"/>
      <c r="BH181" s="125"/>
      <c r="BI181" s="125"/>
      <c r="BJ181" s="125"/>
      <c r="BK181" s="125"/>
      <c r="BL181" s="125"/>
      <c r="BM181" s="125"/>
      <c r="BN181" s="125"/>
      <c r="BO181" s="125"/>
      <c r="BP181" s="125"/>
      <c r="BQ181" s="125"/>
      <c r="BR181" s="125"/>
      <c r="BS181" s="125"/>
      <c r="BT181" s="125"/>
      <c r="BU181" s="125"/>
      <c r="BV181" s="125"/>
      <c r="BW181" s="125"/>
      <c r="BX181" s="125"/>
      <c r="BY181" s="125"/>
      <c r="BZ181" s="125"/>
      <c r="CA181" s="125"/>
      <c r="CB181" s="125"/>
      <c r="CC181" s="125"/>
      <c r="CD181" s="125"/>
      <c r="CE181" s="125"/>
      <c r="CF181" s="125"/>
      <c r="CG181" s="125"/>
      <c r="CH181" s="125"/>
      <c r="CI181" s="125"/>
      <c r="CJ181" s="125"/>
      <c r="CK181" s="125"/>
      <c r="CL181" s="125"/>
      <c r="CM181" s="125"/>
      <c r="CN181" s="125"/>
      <c r="CO181" s="125"/>
      <c r="CP181" s="125"/>
      <c r="CQ181" s="125"/>
      <c r="CR181" s="125"/>
      <c r="CS181" s="125"/>
      <c r="CT181" s="125"/>
      <c r="CU181" s="125"/>
      <c r="CV181" s="125"/>
      <c r="CW181" s="125"/>
      <c r="CX181" s="125"/>
      <c r="CY181" s="125"/>
      <c r="CZ181" s="125"/>
      <c r="DA181" s="125"/>
      <c r="DB181" s="125"/>
      <c r="DC181" s="125"/>
      <c r="DD181" s="125"/>
      <c r="DE181" s="125"/>
      <c r="DF181" s="125"/>
      <c r="DG181" s="125"/>
      <c r="DH181" s="125"/>
      <c r="DI181" s="125"/>
      <c r="DJ181" s="125"/>
      <c r="DK181" s="125"/>
      <c r="DL181" s="125"/>
      <c r="DM181" s="125"/>
      <c r="DN181" s="125"/>
      <c r="DO181" s="125"/>
      <c r="DP181" s="125"/>
      <c r="DQ181" s="125"/>
      <c r="DR181" s="125"/>
      <c r="DS181" s="125"/>
      <c r="DT181" s="125"/>
      <c r="DU181" s="125"/>
      <c r="DV181" s="125"/>
      <c r="DW181" s="125"/>
      <c r="DX181" s="125"/>
      <c r="DY181" s="125"/>
      <c r="DZ181" s="125"/>
      <c r="EA181" s="125"/>
      <c r="EB181" s="125"/>
      <c r="EC181" s="125"/>
      <c r="ED181" s="125"/>
      <c r="EE181" s="125"/>
      <c r="EF181" s="125"/>
      <c r="EG181" s="125"/>
      <c r="EH181" s="125"/>
      <c r="EI181" s="125"/>
      <c r="EJ181" s="125"/>
      <c r="EK181" s="125"/>
      <c r="EL181" s="125"/>
      <c r="EM181" s="125"/>
      <c r="EN181" s="125"/>
      <c r="EO181" s="125"/>
      <c r="EP181" s="125"/>
      <c r="EQ181" s="125"/>
      <c r="ER181" s="125"/>
      <c r="ES181" s="125"/>
      <c r="ET181" s="125"/>
      <c r="EU181" s="125"/>
      <c r="EV181" s="125"/>
      <c r="EW181" s="125"/>
      <c r="EX181" s="125"/>
      <c r="EY181" s="125"/>
      <c r="EZ181" s="125"/>
      <c r="FA181" s="125"/>
      <c r="FB181" s="125"/>
      <c r="FC181" s="125"/>
      <c r="FD181" s="125"/>
      <c r="FE181" s="125"/>
      <c r="FF181" s="125"/>
      <c r="FG181" s="125"/>
      <c r="FH181" s="125"/>
      <c r="FI181" s="125"/>
      <c r="FJ181" s="125"/>
      <c r="FK181" s="125"/>
      <c r="FL181" s="125"/>
      <c r="FM181" s="125"/>
      <c r="FN181" s="125"/>
      <c r="FO181" s="125"/>
      <c r="FP181" s="125"/>
      <c r="FQ181" s="125"/>
      <c r="FR181" s="125"/>
      <c r="FS181" s="125"/>
      <c r="FT181" s="125"/>
      <c r="FU181" s="125"/>
      <c r="FV181" s="125"/>
      <c r="FW181" s="125"/>
      <c r="FX181" s="125"/>
      <c r="FY181" s="125"/>
      <c r="FZ181" s="125"/>
      <c r="GA181" s="125"/>
      <c r="GB181" s="125"/>
      <c r="GC181" s="125"/>
      <c r="GD181" s="125"/>
      <c r="GE181" s="125"/>
      <c r="GF181" s="125"/>
      <c r="GG181" s="125"/>
      <c r="GH181" s="125"/>
      <c r="GI181" s="125"/>
      <c r="GJ181" s="125"/>
      <c r="GK181" s="125"/>
      <c r="GL181" s="125"/>
      <c r="GM181" s="125"/>
      <c r="GN181" s="125"/>
      <c r="GO181" s="125"/>
      <c r="GP181" s="125"/>
      <c r="GQ181" s="125"/>
      <c r="GR181" s="125"/>
      <c r="GS181" s="125"/>
      <c r="GT181" s="125"/>
      <c r="GU181" s="125"/>
      <c r="GV181" s="125"/>
      <c r="GW181" s="125"/>
      <c r="GX181" s="125"/>
      <c r="GY181" s="125"/>
      <c r="GZ181" s="125"/>
      <c r="HA181" s="125"/>
      <c r="HB181" s="125"/>
      <c r="HC181" s="125"/>
      <c r="HD181" s="125"/>
      <c r="HE181" s="125"/>
      <c r="HF181" s="125"/>
      <c r="HG181" s="125"/>
      <c r="HH181" s="125"/>
      <c r="HI181" s="125"/>
      <c r="HJ181" s="125"/>
      <c r="HK181" s="125"/>
      <c r="HL181" s="125"/>
      <c r="HM181" s="125"/>
      <c r="HN181" s="125"/>
      <c r="HO181" s="125"/>
      <c r="HP181" s="125"/>
      <c r="HQ181" s="125"/>
      <c r="HR181" s="125"/>
      <c r="HS181" s="125"/>
      <c r="HT181" s="125"/>
      <c r="HU181" s="125"/>
      <c r="HV181" s="125"/>
      <c r="HW181" s="125"/>
      <c r="HX181" s="125"/>
      <c r="HY181" s="125"/>
      <c r="HZ181" s="125"/>
      <c r="IA181" s="125"/>
      <c r="IB181" s="125"/>
      <c r="IC181" s="125"/>
      <c r="ID181" s="125"/>
      <c r="IE181" s="125"/>
      <c r="IF181" s="125"/>
      <c r="IG181" s="125"/>
      <c r="IH181" s="125"/>
      <c r="II181" s="125"/>
      <c r="IJ181" s="125"/>
      <c r="IK181" s="125"/>
      <c r="IL181" s="125"/>
      <c r="IM181" s="125"/>
      <c r="IN181" s="125"/>
      <c r="IO181" s="125"/>
      <c r="IP181" s="125"/>
      <c r="IQ181" s="125"/>
      <c r="IR181" s="125"/>
      <c r="IS181" s="125"/>
      <c r="IT181" s="125"/>
      <c r="IU181" s="125"/>
      <c r="IV181" s="125"/>
    </row>
    <row r="182" spans="1:256" customFormat="1" ht="35.25" customHeight="1" x14ac:dyDescent="0.2">
      <c r="A182" s="136" t="s">
        <v>16</v>
      </c>
      <c r="B182" s="384" t="s">
        <v>309</v>
      </c>
      <c r="C182" s="385"/>
      <c r="D182" s="386"/>
      <c r="E182" s="387">
        <v>45769.86</v>
      </c>
      <c r="F182" s="387"/>
      <c r="G182" s="168"/>
      <c r="H182" s="168"/>
      <c r="I182" s="168"/>
      <c r="J182" s="168"/>
      <c r="K182" s="133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  <c r="AV182" s="124"/>
      <c r="AW182" s="124"/>
      <c r="AX182" s="124"/>
      <c r="AY182" s="124"/>
      <c r="AZ182" s="124"/>
      <c r="BA182" s="124"/>
      <c r="BB182" s="124"/>
      <c r="BC182" s="124"/>
      <c r="BD182" s="124"/>
      <c r="BE182" s="124"/>
      <c r="BF182" s="125"/>
      <c r="BG182" s="125"/>
      <c r="BH182" s="125"/>
      <c r="BI182" s="125"/>
      <c r="BJ182" s="125"/>
      <c r="BK182" s="125"/>
      <c r="BL182" s="125"/>
      <c r="BM182" s="125"/>
      <c r="BN182" s="125"/>
      <c r="BO182" s="125"/>
      <c r="BP182" s="125"/>
      <c r="BQ182" s="125"/>
      <c r="BR182" s="125"/>
      <c r="BS182" s="125"/>
      <c r="BT182" s="125"/>
      <c r="BU182" s="125"/>
      <c r="BV182" s="125"/>
      <c r="BW182" s="125"/>
      <c r="BX182" s="125"/>
      <c r="BY182" s="125"/>
      <c r="BZ182" s="125"/>
      <c r="CA182" s="125"/>
      <c r="CB182" s="125"/>
      <c r="CC182" s="125"/>
      <c r="CD182" s="125"/>
      <c r="CE182" s="125"/>
      <c r="CF182" s="125"/>
      <c r="CG182" s="125"/>
      <c r="CH182" s="125"/>
      <c r="CI182" s="125"/>
      <c r="CJ182" s="125"/>
      <c r="CK182" s="125"/>
      <c r="CL182" s="125"/>
      <c r="CM182" s="125"/>
      <c r="CN182" s="125"/>
      <c r="CO182" s="125"/>
      <c r="CP182" s="125"/>
      <c r="CQ182" s="125"/>
      <c r="CR182" s="125"/>
      <c r="CS182" s="125"/>
      <c r="CT182" s="125"/>
      <c r="CU182" s="125"/>
      <c r="CV182" s="125"/>
      <c r="CW182" s="125"/>
      <c r="CX182" s="125"/>
      <c r="CY182" s="125"/>
      <c r="CZ182" s="125"/>
      <c r="DA182" s="125"/>
      <c r="DB182" s="125"/>
      <c r="DC182" s="125"/>
      <c r="DD182" s="125"/>
      <c r="DE182" s="125"/>
      <c r="DF182" s="125"/>
      <c r="DG182" s="125"/>
      <c r="DH182" s="125"/>
      <c r="DI182" s="125"/>
      <c r="DJ182" s="125"/>
      <c r="DK182" s="125"/>
      <c r="DL182" s="125"/>
      <c r="DM182" s="125"/>
      <c r="DN182" s="125"/>
      <c r="DO182" s="125"/>
      <c r="DP182" s="125"/>
      <c r="DQ182" s="125"/>
      <c r="DR182" s="125"/>
      <c r="DS182" s="125"/>
      <c r="DT182" s="125"/>
      <c r="DU182" s="125"/>
      <c r="DV182" s="125"/>
      <c r="DW182" s="125"/>
      <c r="DX182" s="125"/>
      <c r="DY182" s="125"/>
      <c r="DZ182" s="125"/>
      <c r="EA182" s="125"/>
      <c r="EB182" s="125"/>
      <c r="EC182" s="125"/>
      <c r="ED182" s="125"/>
      <c r="EE182" s="125"/>
      <c r="EF182" s="125"/>
      <c r="EG182" s="125"/>
      <c r="EH182" s="125"/>
      <c r="EI182" s="125"/>
      <c r="EJ182" s="125"/>
      <c r="EK182" s="125"/>
      <c r="EL182" s="125"/>
      <c r="EM182" s="125"/>
      <c r="EN182" s="125"/>
      <c r="EO182" s="125"/>
      <c r="EP182" s="125"/>
      <c r="EQ182" s="125"/>
      <c r="ER182" s="125"/>
      <c r="ES182" s="125"/>
      <c r="ET182" s="125"/>
      <c r="EU182" s="125"/>
      <c r="EV182" s="125"/>
      <c r="EW182" s="125"/>
      <c r="EX182" s="125"/>
      <c r="EY182" s="125"/>
      <c r="EZ182" s="125"/>
      <c r="FA182" s="125"/>
      <c r="FB182" s="125"/>
      <c r="FC182" s="125"/>
      <c r="FD182" s="125"/>
      <c r="FE182" s="125"/>
      <c r="FF182" s="125"/>
      <c r="FG182" s="125"/>
      <c r="FH182" s="125"/>
      <c r="FI182" s="125"/>
      <c r="FJ182" s="125"/>
      <c r="FK182" s="125"/>
      <c r="FL182" s="125"/>
      <c r="FM182" s="125"/>
      <c r="FN182" s="125"/>
      <c r="FO182" s="125"/>
      <c r="FP182" s="125"/>
      <c r="FQ182" s="125"/>
      <c r="FR182" s="125"/>
      <c r="FS182" s="125"/>
      <c r="FT182" s="125"/>
      <c r="FU182" s="125"/>
      <c r="FV182" s="125"/>
      <c r="FW182" s="125"/>
      <c r="FX182" s="125"/>
      <c r="FY182" s="125"/>
      <c r="FZ182" s="125"/>
      <c r="GA182" s="125"/>
      <c r="GB182" s="125"/>
      <c r="GC182" s="125"/>
      <c r="GD182" s="125"/>
      <c r="GE182" s="125"/>
      <c r="GF182" s="125"/>
      <c r="GG182" s="125"/>
      <c r="GH182" s="125"/>
      <c r="GI182" s="125"/>
      <c r="GJ182" s="125"/>
      <c r="GK182" s="125"/>
      <c r="GL182" s="125"/>
      <c r="GM182" s="125"/>
      <c r="GN182" s="125"/>
      <c r="GO182" s="125"/>
      <c r="GP182" s="125"/>
      <c r="GQ182" s="125"/>
      <c r="GR182" s="125"/>
      <c r="GS182" s="125"/>
      <c r="GT182" s="125"/>
      <c r="GU182" s="125"/>
      <c r="GV182" s="125"/>
      <c r="GW182" s="125"/>
      <c r="GX182" s="125"/>
      <c r="GY182" s="125"/>
      <c r="GZ182" s="125"/>
      <c r="HA182" s="125"/>
      <c r="HB182" s="125"/>
      <c r="HC182" s="125"/>
      <c r="HD182" s="125"/>
      <c r="HE182" s="125"/>
      <c r="HF182" s="125"/>
      <c r="HG182" s="125"/>
      <c r="HH182" s="125"/>
      <c r="HI182" s="125"/>
      <c r="HJ182" s="125"/>
      <c r="HK182" s="125"/>
      <c r="HL182" s="125"/>
      <c r="HM182" s="125"/>
      <c r="HN182" s="125"/>
      <c r="HO182" s="125"/>
      <c r="HP182" s="125"/>
      <c r="HQ182" s="125"/>
      <c r="HR182" s="125"/>
      <c r="HS182" s="125"/>
      <c r="HT182" s="125"/>
      <c r="HU182" s="125"/>
      <c r="HV182" s="125"/>
      <c r="HW182" s="125"/>
      <c r="HX182" s="125"/>
      <c r="HY182" s="125"/>
      <c r="HZ182" s="125"/>
      <c r="IA182" s="125"/>
      <c r="IB182" s="125"/>
      <c r="IC182" s="125"/>
      <c r="ID182" s="125"/>
      <c r="IE182" s="125"/>
      <c r="IF182" s="125"/>
      <c r="IG182" s="125"/>
      <c r="IH182" s="125"/>
      <c r="II182" s="125"/>
      <c r="IJ182" s="125"/>
      <c r="IK182" s="125"/>
      <c r="IL182" s="125"/>
      <c r="IM182" s="125"/>
      <c r="IN182" s="125"/>
      <c r="IO182" s="125"/>
      <c r="IP182" s="125"/>
      <c r="IQ182" s="125"/>
      <c r="IR182" s="125"/>
      <c r="IS182" s="125"/>
      <c r="IT182" s="125"/>
      <c r="IU182" s="125"/>
      <c r="IV182" s="125"/>
    </row>
    <row r="183" spans="1:256" customFormat="1" ht="54" customHeight="1" x14ac:dyDescent="0.2">
      <c r="A183" s="136" t="s">
        <v>45</v>
      </c>
      <c r="B183" s="384" t="s">
        <v>361</v>
      </c>
      <c r="C183" s="385"/>
      <c r="D183" s="386"/>
      <c r="E183" s="387">
        <v>89294.94</v>
      </c>
      <c r="F183" s="387"/>
      <c r="G183" s="168"/>
      <c r="H183" s="168"/>
      <c r="I183" s="168"/>
      <c r="J183" s="168"/>
      <c r="K183" s="133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124"/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124"/>
      <c r="AV183" s="124"/>
      <c r="AW183" s="124"/>
      <c r="AX183" s="124"/>
      <c r="AY183" s="124"/>
      <c r="AZ183" s="124"/>
      <c r="BA183" s="124"/>
      <c r="BB183" s="124"/>
      <c r="BC183" s="124"/>
      <c r="BD183" s="124"/>
      <c r="BE183" s="124"/>
      <c r="BF183" s="125"/>
      <c r="BG183" s="125"/>
      <c r="BH183" s="125"/>
      <c r="BI183" s="125"/>
      <c r="BJ183" s="125"/>
      <c r="BK183" s="125"/>
      <c r="BL183" s="125"/>
      <c r="BM183" s="125"/>
      <c r="BN183" s="125"/>
      <c r="BO183" s="125"/>
      <c r="BP183" s="125"/>
      <c r="BQ183" s="125"/>
      <c r="BR183" s="125"/>
      <c r="BS183" s="125"/>
      <c r="BT183" s="125"/>
      <c r="BU183" s="125"/>
      <c r="BV183" s="125"/>
      <c r="BW183" s="125"/>
      <c r="BX183" s="125"/>
      <c r="BY183" s="125"/>
      <c r="BZ183" s="125"/>
      <c r="CA183" s="125"/>
      <c r="CB183" s="125"/>
      <c r="CC183" s="125"/>
      <c r="CD183" s="125"/>
      <c r="CE183" s="125"/>
      <c r="CF183" s="125"/>
      <c r="CG183" s="125"/>
      <c r="CH183" s="125"/>
      <c r="CI183" s="125"/>
      <c r="CJ183" s="125"/>
      <c r="CK183" s="125"/>
      <c r="CL183" s="125"/>
      <c r="CM183" s="125"/>
      <c r="CN183" s="125"/>
      <c r="CO183" s="125"/>
      <c r="CP183" s="125"/>
      <c r="CQ183" s="125"/>
      <c r="CR183" s="125"/>
      <c r="CS183" s="125"/>
      <c r="CT183" s="125"/>
      <c r="CU183" s="125"/>
      <c r="CV183" s="125"/>
      <c r="CW183" s="125"/>
      <c r="CX183" s="125"/>
      <c r="CY183" s="125"/>
      <c r="CZ183" s="125"/>
      <c r="DA183" s="125"/>
      <c r="DB183" s="125"/>
      <c r="DC183" s="125"/>
      <c r="DD183" s="125"/>
      <c r="DE183" s="125"/>
      <c r="DF183" s="125"/>
      <c r="DG183" s="125"/>
      <c r="DH183" s="125"/>
      <c r="DI183" s="125"/>
      <c r="DJ183" s="125"/>
      <c r="DK183" s="125"/>
      <c r="DL183" s="125"/>
      <c r="DM183" s="125"/>
      <c r="DN183" s="125"/>
      <c r="DO183" s="125"/>
      <c r="DP183" s="125"/>
      <c r="DQ183" s="125"/>
      <c r="DR183" s="125"/>
      <c r="DS183" s="125"/>
      <c r="DT183" s="125"/>
      <c r="DU183" s="125"/>
      <c r="DV183" s="125"/>
      <c r="DW183" s="125"/>
      <c r="DX183" s="125"/>
      <c r="DY183" s="125"/>
      <c r="DZ183" s="125"/>
      <c r="EA183" s="125"/>
      <c r="EB183" s="125"/>
      <c r="EC183" s="125"/>
      <c r="ED183" s="125"/>
      <c r="EE183" s="125"/>
      <c r="EF183" s="125"/>
      <c r="EG183" s="125"/>
      <c r="EH183" s="125"/>
      <c r="EI183" s="125"/>
      <c r="EJ183" s="125"/>
      <c r="EK183" s="125"/>
      <c r="EL183" s="125"/>
      <c r="EM183" s="125"/>
      <c r="EN183" s="125"/>
      <c r="EO183" s="125"/>
      <c r="EP183" s="125"/>
      <c r="EQ183" s="125"/>
      <c r="ER183" s="125"/>
      <c r="ES183" s="125"/>
      <c r="ET183" s="125"/>
      <c r="EU183" s="125"/>
      <c r="EV183" s="125"/>
      <c r="EW183" s="125"/>
      <c r="EX183" s="125"/>
      <c r="EY183" s="125"/>
      <c r="EZ183" s="125"/>
      <c r="FA183" s="125"/>
      <c r="FB183" s="125"/>
      <c r="FC183" s="125"/>
      <c r="FD183" s="125"/>
      <c r="FE183" s="125"/>
      <c r="FF183" s="125"/>
      <c r="FG183" s="125"/>
      <c r="FH183" s="125"/>
      <c r="FI183" s="125"/>
      <c r="FJ183" s="125"/>
      <c r="FK183" s="125"/>
      <c r="FL183" s="125"/>
      <c r="FM183" s="125"/>
      <c r="FN183" s="125"/>
      <c r="FO183" s="125"/>
      <c r="FP183" s="125"/>
      <c r="FQ183" s="125"/>
      <c r="FR183" s="125"/>
      <c r="FS183" s="125"/>
      <c r="FT183" s="125"/>
      <c r="FU183" s="125"/>
      <c r="FV183" s="125"/>
      <c r="FW183" s="125"/>
      <c r="FX183" s="125"/>
      <c r="FY183" s="125"/>
      <c r="FZ183" s="125"/>
      <c r="GA183" s="125"/>
      <c r="GB183" s="125"/>
      <c r="GC183" s="125"/>
      <c r="GD183" s="125"/>
      <c r="GE183" s="125"/>
      <c r="GF183" s="125"/>
      <c r="GG183" s="125"/>
      <c r="GH183" s="125"/>
      <c r="GI183" s="125"/>
      <c r="GJ183" s="125"/>
      <c r="GK183" s="125"/>
      <c r="GL183" s="125"/>
      <c r="GM183" s="125"/>
      <c r="GN183" s="125"/>
      <c r="GO183" s="125"/>
      <c r="GP183" s="125"/>
      <c r="GQ183" s="125"/>
      <c r="GR183" s="125"/>
      <c r="GS183" s="125"/>
      <c r="GT183" s="125"/>
      <c r="GU183" s="125"/>
      <c r="GV183" s="125"/>
      <c r="GW183" s="125"/>
      <c r="GX183" s="125"/>
      <c r="GY183" s="125"/>
      <c r="GZ183" s="125"/>
      <c r="HA183" s="125"/>
      <c r="HB183" s="125"/>
      <c r="HC183" s="125"/>
      <c r="HD183" s="125"/>
      <c r="HE183" s="125"/>
      <c r="HF183" s="125"/>
      <c r="HG183" s="125"/>
      <c r="HH183" s="125"/>
      <c r="HI183" s="125"/>
      <c r="HJ183" s="125"/>
      <c r="HK183" s="125"/>
      <c r="HL183" s="125"/>
      <c r="HM183" s="125"/>
      <c r="HN183" s="125"/>
      <c r="HO183" s="125"/>
      <c r="HP183" s="125"/>
      <c r="HQ183" s="125"/>
      <c r="HR183" s="125"/>
      <c r="HS183" s="125"/>
      <c r="HT183" s="125"/>
      <c r="HU183" s="125"/>
      <c r="HV183" s="125"/>
      <c r="HW183" s="125"/>
      <c r="HX183" s="125"/>
      <c r="HY183" s="125"/>
      <c r="HZ183" s="125"/>
      <c r="IA183" s="125"/>
      <c r="IB183" s="125"/>
      <c r="IC183" s="125"/>
      <c r="ID183" s="125"/>
      <c r="IE183" s="125"/>
      <c r="IF183" s="125"/>
      <c r="IG183" s="125"/>
      <c r="IH183" s="125"/>
      <c r="II183" s="125"/>
      <c r="IJ183" s="125"/>
      <c r="IK183" s="125"/>
      <c r="IL183" s="125"/>
      <c r="IM183" s="125"/>
      <c r="IN183" s="125"/>
      <c r="IO183" s="125"/>
      <c r="IP183" s="125"/>
      <c r="IQ183" s="125"/>
      <c r="IR183" s="125"/>
      <c r="IS183" s="125"/>
      <c r="IT183" s="125"/>
      <c r="IU183" s="125"/>
      <c r="IV183" s="125"/>
    </row>
    <row r="184" spans="1:256" customFormat="1" ht="36" customHeight="1" x14ac:dyDescent="0.2">
      <c r="A184" s="136" t="s">
        <v>60</v>
      </c>
      <c r="B184" s="390" t="s">
        <v>362</v>
      </c>
      <c r="C184" s="385"/>
      <c r="D184" s="386"/>
      <c r="E184" s="399">
        <v>317531.09999999998</v>
      </c>
      <c r="F184" s="399"/>
      <c r="G184" s="168"/>
      <c r="H184" s="168"/>
      <c r="I184" s="168"/>
      <c r="J184" s="168"/>
      <c r="K184" s="133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  <c r="AK184" s="124"/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124"/>
      <c r="AV184" s="124"/>
      <c r="AW184" s="124"/>
      <c r="AX184" s="124"/>
      <c r="AY184" s="124"/>
      <c r="AZ184" s="124"/>
      <c r="BA184" s="124"/>
      <c r="BB184" s="124"/>
      <c r="BC184" s="124"/>
      <c r="BD184" s="124"/>
      <c r="BE184" s="124"/>
      <c r="BF184" s="125"/>
      <c r="BG184" s="125"/>
      <c r="BH184" s="125"/>
      <c r="BI184" s="125"/>
      <c r="BJ184" s="125"/>
      <c r="BK184" s="125"/>
      <c r="BL184" s="125"/>
      <c r="BM184" s="125"/>
      <c r="BN184" s="125"/>
      <c r="BO184" s="125"/>
      <c r="BP184" s="125"/>
      <c r="BQ184" s="125"/>
      <c r="BR184" s="125"/>
      <c r="BS184" s="125"/>
      <c r="BT184" s="125"/>
      <c r="BU184" s="125"/>
      <c r="BV184" s="125"/>
      <c r="BW184" s="125"/>
      <c r="BX184" s="125"/>
      <c r="BY184" s="125"/>
      <c r="BZ184" s="125"/>
      <c r="CA184" s="125"/>
      <c r="CB184" s="125"/>
      <c r="CC184" s="125"/>
      <c r="CD184" s="125"/>
      <c r="CE184" s="125"/>
      <c r="CF184" s="125"/>
      <c r="CG184" s="125"/>
      <c r="CH184" s="125"/>
      <c r="CI184" s="125"/>
      <c r="CJ184" s="125"/>
      <c r="CK184" s="125"/>
      <c r="CL184" s="125"/>
      <c r="CM184" s="125"/>
      <c r="CN184" s="125"/>
      <c r="CO184" s="125"/>
      <c r="CP184" s="125"/>
      <c r="CQ184" s="125"/>
      <c r="CR184" s="125"/>
      <c r="CS184" s="125"/>
      <c r="CT184" s="125"/>
      <c r="CU184" s="125"/>
      <c r="CV184" s="125"/>
      <c r="CW184" s="125"/>
      <c r="CX184" s="125"/>
      <c r="CY184" s="125"/>
      <c r="CZ184" s="125"/>
      <c r="DA184" s="125"/>
      <c r="DB184" s="125"/>
      <c r="DC184" s="125"/>
      <c r="DD184" s="125"/>
      <c r="DE184" s="125"/>
      <c r="DF184" s="125"/>
      <c r="DG184" s="125"/>
      <c r="DH184" s="125"/>
      <c r="DI184" s="125"/>
      <c r="DJ184" s="125"/>
      <c r="DK184" s="125"/>
      <c r="DL184" s="125"/>
      <c r="DM184" s="125"/>
      <c r="DN184" s="125"/>
      <c r="DO184" s="125"/>
      <c r="DP184" s="125"/>
      <c r="DQ184" s="125"/>
      <c r="DR184" s="125"/>
      <c r="DS184" s="125"/>
      <c r="DT184" s="125"/>
      <c r="DU184" s="125"/>
      <c r="DV184" s="125"/>
      <c r="DW184" s="125"/>
      <c r="DX184" s="125"/>
      <c r="DY184" s="125"/>
      <c r="DZ184" s="125"/>
      <c r="EA184" s="125"/>
      <c r="EB184" s="125"/>
      <c r="EC184" s="125"/>
      <c r="ED184" s="125"/>
      <c r="EE184" s="125"/>
      <c r="EF184" s="125"/>
      <c r="EG184" s="125"/>
      <c r="EH184" s="125"/>
      <c r="EI184" s="125"/>
      <c r="EJ184" s="125"/>
      <c r="EK184" s="125"/>
      <c r="EL184" s="125"/>
      <c r="EM184" s="125"/>
      <c r="EN184" s="125"/>
      <c r="EO184" s="125"/>
      <c r="EP184" s="125"/>
      <c r="EQ184" s="125"/>
      <c r="ER184" s="125"/>
      <c r="ES184" s="125"/>
      <c r="ET184" s="125"/>
      <c r="EU184" s="125"/>
      <c r="EV184" s="125"/>
      <c r="EW184" s="125"/>
      <c r="EX184" s="125"/>
      <c r="EY184" s="125"/>
      <c r="EZ184" s="125"/>
      <c r="FA184" s="125"/>
      <c r="FB184" s="125"/>
      <c r="FC184" s="125"/>
      <c r="FD184" s="125"/>
      <c r="FE184" s="125"/>
      <c r="FF184" s="125"/>
      <c r="FG184" s="125"/>
      <c r="FH184" s="125"/>
      <c r="FI184" s="125"/>
      <c r="FJ184" s="125"/>
      <c r="FK184" s="125"/>
      <c r="FL184" s="125"/>
      <c r="FM184" s="125"/>
      <c r="FN184" s="125"/>
      <c r="FO184" s="125"/>
      <c r="FP184" s="125"/>
      <c r="FQ184" s="125"/>
      <c r="FR184" s="125"/>
      <c r="FS184" s="125"/>
      <c r="FT184" s="125"/>
      <c r="FU184" s="125"/>
      <c r="FV184" s="125"/>
      <c r="FW184" s="125"/>
      <c r="FX184" s="125"/>
      <c r="FY184" s="125"/>
      <c r="FZ184" s="125"/>
      <c r="GA184" s="125"/>
      <c r="GB184" s="125"/>
      <c r="GC184" s="125"/>
      <c r="GD184" s="125"/>
      <c r="GE184" s="125"/>
      <c r="GF184" s="125"/>
      <c r="GG184" s="125"/>
      <c r="GH184" s="125"/>
      <c r="GI184" s="125"/>
      <c r="GJ184" s="125"/>
      <c r="GK184" s="125"/>
      <c r="GL184" s="125"/>
      <c r="GM184" s="125"/>
      <c r="GN184" s="125"/>
      <c r="GO184" s="125"/>
      <c r="GP184" s="125"/>
      <c r="GQ184" s="125"/>
      <c r="GR184" s="125"/>
      <c r="GS184" s="125"/>
      <c r="GT184" s="125"/>
      <c r="GU184" s="125"/>
      <c r="GV184" s="125"/>
      <c r="GW184" s="125"/>
      <c r="GX184" s="125"/>
      <c r="GY184" s="125"/>
      <c r="GZ184" s="125"/>
      <c r="HA184" s="125"/>
      <c r="HB184" s="125"/>
      <c r="HC184" s="125"/>
      <c r="HD184" s="125"/>
      <c r="HE184" s="125"/>
      <c r="HF184" s="125"/>
      <c r="HG184" s="125"/>
      <c r="HH184" s="125"/>
      <c r="HI184" s="125"/>
      <c r="HJ184" s="125"/>
      <c r="HK184" s="125"/>
      <c r="HL184" s="125"/>
      <c r="HM184" s="125"/>
      <c r="HN184" s="125"/>
      <c r="HO184" s="125"/>
      <c r="HP184" s="125"/>
      <c r="HQ184" s="125"/>
      <c r="HR184" s="125"/>
      <c r="HS184" s="125"/>
      <c r="HT184" s="125"/>
      <c r="HU184" s="125"/>
      <c r="HV184" s="125"/>
      <c r="HW184" s="125"/>
      <c r="HX184" s="125"/>
      <c r="HY184" s="125"/>
      <c r="HZ184" s="125"/>
      <c r="IA184" s="125"/>
      <c r="IB184" s="125"/>
      <c r="IC184" s="125"/>
      <c r="ID184" s="125"/>
      <c r="IE184" s="125"/>
      <c r="IF184" s="125"/>
      <c r="IG184" s="125"/>
      <c r="IH184" s="125"/>
      <c r="II184" s="125"/>
      <c r="IJ184" s="125"/>
      <c r="IK184" s="125"/>
      <c r="IL184" s="125"/>
      <c r="IM184" s="125"/>
      <c r="IN184" s="125"/>
      <c r="IO184" s="125"/>
      <c r="IP184" s="125"/>
      <c r="IQ184" s="125"/>
      <c r="IR184" s="125"/>
      <c r="IS184" s="125"/>
      <c r="IT184" s="125"/>
      <c r="IU184" s="125"/>
      <c r="IV184" s="125"/>
    </row>
    <row r="185" spans="1:256" customFormat="1" ht="31.5" customHeight="1" x14ac:dyDescent="0.2">
      <c r="A185" s="380" t="s">
        <v>213</v>
      </c>
      <c r="B185" s="381"/>
      <c r="C185" s="381"/>
      <c r="D185" s="382"/>
      <c r="E185" s="383">
        <f>SUM(E181:F184)</f>
        <v>454222.14</v>
      </c>
      <c r="F185" s="383"/>
      <c r="G185" s="168"/>
      <c r="H185" s="168"/>
      <c r="I185" s="168"/>
      <c r="J185" s="168"/>
      <c r="K185" s="133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  <c r="AV185" s="124"/>
      <c r="AW185" s="124"/>
      <c r="AX185" s="124"/>
      <c r="AY185" s="124"/>
      <c r="AZ185" s="124"/>
      <c r="BA185" s="124"/>
      <c r="BB185" s="124"/>
      <c r="BC185" s="124"/>
      <c r="BD185" s="124"/>
      <c r="BE185" s="124"/>
      <c r="BF185" s="125"/>
      <c r="BG185" s="125"/>
      <c r="BH185" s="125"/>
      <c r="BI185" s="125"/>
      <c r="BJ185" s="125"/>
      <c r="BK185" s="125"/>
      <c r="BL185" s="125"/>
      <c r="BM185" s="125"/>
      <c r="BN185" s="125"/>
      <c r="BO185" s="125"/>
      <c r="BP185" s="125"/>
      <c r="BQ185" s="125"/>
      <c r="BR185" s="125"/>
      <c r="BS185" s="125"/>
      <c r="BT185" s="125"/>
      <c r="BU185" s="125"/>
      <c r="BV185" s="125"/>
      <c r="BW185" s="125"/>
      <c r="BX185" s="125"/>
      <c r="BY185" s="125"/>
      <c r="BZ185" s="125"/>
      <c r="CA185" s="125"/>
      <c r="CB185" s="125"/>
      <c r="CC185" s="125"/>
      <c r="CD185" s="125"/>
      <c r="CE185" s="125"/>
      <c r="CF185" s="125"/>
      <c r="CG185" s="125"/>
      <c r="CH185" s="125"/>
      <c r="CI185" s="125"/>
      <c r="CJ185" s="125"/>
      <c r="CK185" s="125"/>
      <c r="CL185" s="125"/>
      <c r="CM185" s="125"/>
      <c r="CN185" s="125"/>
      <c r="CO185" s="125"/>
      <c r="CP185" s="125"/>
      <c r="CQ185" s="125"/>
      <c r="CR185" s="125"/>
      <c r="CS185" s="125"/>
      <c r="CT185" s="125"/>
      <c r="CU185" s="125"/>
      <c r="CV185" s="125"/>
      <c r="CW185" s="125"/>
      <c r="CX185" s="125"/>
      <c r="CY185" s="125"/>
      <c r="CZ185" s="125"/>
      <c r="DA185" s="125"/>
      <c r="DB185" s="125"/>
      <c r="DC185" s="125"/>
      <c r="DD185" s="125"/>
      <c r="DE185" s="125"/>
      <c r="DF185" s="125"/>
      <c r="DG185" s="125"/>
      <c r="DH185" s="125"/>
      <c r="DI185" s="125"/>
      <c r="DJ185" s="125"/>
      <c r="DK185" s="125"/>
      <c r="DL185" s="125"/>
      <c r="DM185" s="125"/>
      <c r="DN185" s="125"/>
      <c r="DO185" s="125"/>
      <c r="DP185" s="125"/>
      <c r="DQ185" s="125"/>
      <c r="DR185" s="125"/>
      <c r="DS185" s="125"/>
      <c r="DT185" s="125"/>
      <c r="DU185" s="125"/>
      <c r="DV185" s="125"/>
      <c r="DW185" s="125"/>
      <c r="DX185" s="125"/>
      <c r="DY185" s="125"/>
      <c r="DZ185" s="125"/>
      <c r="EA185" s="125"/>
      <c r="EB185" s="125"/>
      <c r="EC185" s="125"/>
      <c r="ED185" s="125"/>
      <c r="EE185" s="125"/>
      <c r="EF185" s="125"/>
      <c r="EG185" s="125"/>
      <c r="EH185" s="125"/>
      <c r="EI185" s="125"/>
      <c r="EJ185" s="125"/>
      <c r="EK185" s="125"/>
      <c r="EL185" s="125"/>
      <c r="EM185" s="125"/>
      <c r="EN185" s="125"/>
      <c r="EO185" s="125"/>
      <c r="EP185" s="125"/>
      <c r="EQ185" s="125"/>
      <c r="ER185" s="125"/>
      <c r="ES185" s="125"/>
      <c r="ET185" s="125"/>
      <c r="EU185" s="125"/>
      <c r="EV185" s="125"/>
      <c r="EW185" s="125"/>
      <c r="EX185" s="125"/>
      <c r="EY185" s="125"/>
      <c r="EZ185" s="125"/>
      <c r="FA185" s="125"/>
      <c r="FB185" s="125"/>
      <c r="FC185" s="125"/>
      <c r="FD185" s="125"/>
      <c r="FE185" s="125"/>
      <c r="FF185" s="125"/>
      <c r="FG185" s="125"/>
      <c r="FH185" s="125"/>
      <c r="FI185" s="125"/>
      <c r="FJ185" s="125"/>
      <c r="FK185" s="125"/>
      <c r="FL185" s="125"/>
      <c r="FM185" s="125"/>
      <c r="FN185" s="125"/>
      <c r="FO185" s="125"/>
      <c r="FP185" s="125"/>
      <c r="FQ185" s="125"/>
      <c r="FR185" s="125"/>
      <c r="FS185" s="125"/>
      <c r="FT185" s="125"/>
      <c r="FU185" s="125"/>
      <c r="FV185" s="125"/>
      <c r="FW185" s="125"/>
      <c r="FX185" s="125"/>
      <c r="FY185" s="125"/>
      <c r="FZ185" s="125"/>
      <c r="GA185" s="125"/>
      <c r="GB185" s="125"/>
      <c r="GC185" s="125"/>
      <c r="GD185" s="125"/>
      <c r="GE185" s="125"/>
      <c r="GF185" s="125"/>
      <c r="GG185" s="125"/>
      <c r="GH185" s="125"/>
      <c r="GI185" s="125"/>
      <c r="GJ185" s="125"/>
      <c r="GK185" s="125"/>
      <c r="GL185" s="125"/>
      <c r="GM185" s="125"/>
      <c r="GN185" s="125"/>
      <c r="GO185" s="125"/>
      <c r="GP185" s="125"/>
      <c r="GQ185" s="125"/>
      <c r="GR185" s="125"/>
      <c r="GS185" s="125"/>
      <c r="GT185" s="125"/>
      <c r="GU185" s="125"/>
      <c r="GV185" s="125"/>
      <c r="GW185" s="125"/>
      <c r="GX185" s="125"/>
      <c r="GY185" s="125"/>
      <c r="GZ185" s="125"/>
      <c r="HA185" s="125"/>
      <c r="HB185" s="125"/>
      <c r="HC185" s="125"/>
      <c r="HD185" s="125"/>
      <c r="HE185" s="125"/>
      <c r="HF185" s="125"/>
      <c r="HG185" s="125"/>
      <c r="HH185" s="125"/>
      <c r="HI185" s="125"/>
      <c r="HJ185" s="125"/>
      <c r="HK185" s="125"/>
      <c r="HL185" s="125"/>
      <c r="HM185" s="125"/>
      <c r="HN185" s="125"/>
      <c r="HO185" s="125"/>
      <c r="HP185" s="125"/>
      <c r="HQ185" s="125"/>
      <c r="HR185" s="125"/>
      <c r="HS185" s="125"/>
      <c r="HT185" s="125"/>
      <c r="HU185" s="125"/>
      <c r="HV185" s="125"/>
      <c r="HW185" s="125"/>
      <c r="HX185" s="125"/>
      <c r="HY185" s="125"/>
      <c r="HZ185" s="125"/>
      <c r="IA185" s="125"/>
      <c r="IB185" s="125"/>
      <c r="IC185" s="125"/>
      <c r="ID185" s="125"/>
      <c r="IE185" s="125"/>
      <c r="IF185" s="125"/>
      <c r="IG185" s="125"/>
      <c r="IH185" s="125"/>
      <c r="II185" s="125"/>
      <c r="IJ185" s="125"/>
      <c r="IK185" s="125"/>
      <c r="IL185" s="125"/>
      <c r="IM185" s="125"/>
      <c r="IN185" s="125"/>
      <c r="IO185" s="125"/>
      <c r="IP185" s="125"/>
      <c r="IQ185" s="125"/>
      <c r="IR185" s="125"/>
      <c r="IS185" s="125"/>
      <c r="IT185" s="125"/>
      <c r="IU185" s="125"/>
      <c r="IV185" s="125"/>
    </row>
    <row r="186" spans="1:256" customFormat="1" ht="36" customHeight="1" x14ac:dyDescent="0.2">
      <c r="A186" s="158" t="s">
        <v>14</v>
      </c>
      <c r="B186" s="168"/>
      <c r="C186" s="168"/>
      <c r="D186" s="168"/>
      <c r="E186" s="378"/>
      <c r="F186" s="378"/>
      <c r="G186" s="168"/>
      <c r="H186" s="168"/>
      <c r="I186" s="168"/>
      <c r="J186" s="168"/>
      <c r="K186" s="133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4"/>
      <c r="AK186" s="124"/>
      <c r="AL186" s="124"/>
      <c r="AM186" s="124"/>
      <c r="AN186" s="124"/>
      <c r="AO186" s="124"/>
      <c r="AP186" s="124"/>
      <c r="AQ186" s="124"/>
      <c r="AR186" s="124"/>
      <c r="AS186" s="124"/>
      <c r="AT186" s="124"/>
      <c r="AU186" s="124"/>
      <c r="AV186" s="124"/>
      <c r="AW186" s="124"/>
      <c r="AX186" s="124"/>
      <c r="AY186" s="124"/>
      <c r="AZ186" s="124"/>
      <c r="BA186" s="124"/>
      <c r="BB186" s="124"/>
      <c r="BC186" s="124"/>
      <c r="BD186" s="124"/>
      <c r="BE186" s="124"/>
      <c r="BF186" s="125"/>
      <c r="BG186" s="125"/>
      <c r="BH186" s="125"/>
      <c r="BI186" s="125"/>
      <c r="BJ186" s="125"/>
      <c r="BK186" s="125"/>
      <c r="BL186" s="125"/>
      <c r="BM186" s="125"/>
      <c r="BN186" s="125"/>
      <c r="BO186" s="125"/>
      <c r="BP186" s="125"/>
      <c r="BQ186" s="125"/>
      <c r="BR186" s="125"/>
      <c r="BS186" s="125"/>
      <c r="BT186" s="125"/>
      <c r="BU186" s="125"/>
      <c r="BV186" s="125"/>
      <c r="BW186" s="125"/>
      <c r="BX186" s="125"/>
      <c r="BY186" s="125"/>
      <c r="BZ186" s="125"/>
      <c r="CA186" s="125"/>
      <c r="CB186" s="125"/>
      <c r="CC186" s="125"/>
      <c r="CD186" s="125"/>
      <c r="CE186" s="125"/>
      <c r="CF186" s="125"/>
      <c r="CG186" s="125"/>
      <c r="CH186" s="125"/>
      <c r="CI186" s="125"/>
      <c r="CJ186" s="125"/>
      <c r="CK186" s="125"/>
      <c r="CL186" s="125"/>
      <c r="CM186" s="125"/>
      <c r="CN186" s="125"/>
      <c r="CO186" s="125"/>
      <c r="CP186" s="125"/>
      <c r="CQ186" s="125"/>
      <c r="CR186" s="125"/>
      <c r="CS186" s="125"/>
      <c r="CT186" s="125"/>
      <c r="CU186" s="125"/>
      <c r="CV186" s="125"/>
      <c r="CW186" s="125"/>
      <c r="CX186" s="125"/>
      <c r="CY186" s="125"/>
      <c r="CZ186" s="125"/>
      <c r="DA186" s="125"/>
      <c r="DB186" s="125"/>
      <c r="DC186" s="125"/>
      <c r="DD186" s="125"/>
      <c r="DE186" s="125"/>
      <c r="DF186" s="125"/>
      <c r="DG186" s="125"/>
      <c r="DH186" s="125"/>
      <c r="DI186" s="125"/>
      <c r="DJ186" s="125"/>
      <c r="DK186" s="125"/>
      <c r="DL186" s="125"/>
      <c r="DM186" s="125"/>
      <c r="DN186" s="125"/>
      <c r="DO186" s="125"/>
      <c r="DP186" s="125"/>
      <c r="DQ186" s="125"/>
      <c r="DR186" s="125"/>
      <c r="DS186" s="125"/>
      <c r="DT186" s="125"/>
      <c r="DU186" s="125"/>
      <c r="DV186" s="125"/>
      <c r="DW186" s="125"/>
      <c r="DX186" s="125"/>
      <c r="DY186" s="125"/>
      <c r="DZ186" s="125"/>
      <c r="EA186" s="125"/>
      <c r="EB186" s="125"/>
      <c r="EC186" s="125"/>
      <c r="ED186" s="125"/>
      <c r="EE186" s="125"/>
      <c r="EF186" s="125"/>
      <c r="EG186" s="125"/>
      <c r="EH186" s="125"/>
      <c r="EI186" s="125"/>
      <c r="EJ186" s="125"/>
      <c r="EK186" s="125"/>
      <c r="EL186" s="125"/>
      <c r="EM186" s="125"/>
      <c r="EN186" s="125"/>
      <c r="EO186" s="125"/>
      <c r="EP186" s="125"/>
      <c r="EQ186" s="125"/>
      <c r="ER186" s="125"/>
      <c r="ES186" s="125"/>
      <c r="ET186" s="125"/>
      <c r="EU186" s="125"/>
      <c r="EV186" s="125"/>
      <c r="EW186" s="125"/>
      <c r="EX186" s="125"/>
      <c r="EY186" s="125"/>
      <c r="EZ186" s="125"/>
      <c r="FA186" s="125"/>
      <c r="FB186" s="125"/>
      <c r="FC186" s="125"/>
      <c r="FD186" s="125"/>
      <c r="FE186" s="125"/>
      <c r="FF186" s="125"/>
      <c r="FG186" s="125"/>
      <c r="FH186" s="125"/>
      <c r="FI186" s="125"/>
      <c r="FJ186" s="125"/>
      <c r="FK186" s="125"/>
      <c r="FL186" s="125"/>
      <c r="FM186" s="125"/>
      <c r="FN186" s="125"/>
      <c r="FO186" s="125"/>
      <c r="FP186" s="125"/>
      <c r="FQ186" s="125"/>
      <c r="FR186" s="125"/>
      <c r="FS186" s="125"/>
      <c r="FT186" s="125"/>
      <c r="FU186" s="125"/>
      <c r="FV186" s="125"/>
      <c r="FW186" s="125"/>
      <c r="FX186" s="125"/>
      <c r="FY186" s="125"/>
      <c r="FZ186" s="125"/>
      <c r="GA186" s="125"/>
      <c r="GB186" s="125"/>
      <c r="GC186" s="125"/>
      <c r="GD186" s="125"/>
      <c r="GE186" s="125"/>
      <c r="GF186" s="125"/>
      <c r="GG186" s="125"/>
      <c r="GH186" s="125"/>
      <c r="GI186" s="125"/>
      <c r="GJ186" s="125"/>
      <c r="GK186" s="125"/>
      <c r="GL186" s="125"/>
      <c r="GM186" s="125"/>
      <c r="GN186" s="125"/>
      <c r="GO186" s="125"/>
      <c r="GP186" s="125"/>
      <c r="GQ186" s="125"/>
      <c r="GR186" s="125"/>
      <c r="GS186" s="125"/>
      <c r="GT186" s="125"/>
      <c r="GU186" s="125"/>
      <c r="GV186" s="125"/>
      <c r="GW186" s="125"/>
      <c r="GX186" s="125"/>
      <c r="GY186" s="125"/>
      <c r="GZ186" s="125"/>
      <c r="HA186" s="125"/>
      <c r="HB186" s="125"/>
      <c r="HC186" s="125"/>
      <c r="HD186" s="125"/>
      <c r="HE186" s="125"/>
      <c r="HF186" s="125"/>
      <c r="HG186" s="125"/>
      <c r="HH186" s="125"/>
      <c r="HI186" s="125"/>
      <c r="HJ186" s="125"/>
      <c r="HK186" s="125"/>
      <c r="HL186" s="125"/>
      <c r="HM186" s="125"/>
      <c r="HN186" s="125"/>
      <c r="HO186" s="125"/>
      <c r="HP186" s="125"/>
      <c r="HQ186" s="125"/>
      <c r="HR186" s="125"/>
      <c r="HS186" s="125"/>
      <c r="HT186" s="125"/>
      <c r="HU186" s="125"/>
      <c r="HV186" s="125"/>
      <c r="HW186" s="125"/>
      <c r="HX186" s="125"/>
      <c r="HY186" s="125"/>
      <c r="HZ186" s="125"/>
      <c r="IA186" s="125"/>
      <c r="IB186" s="125"/>
      <c r="IC186" s="125"/>
      <c r="ID186" s="125"/>
      <c r="IE186" s="125"/>
      <c r="IF186" s="125"/>
      <c r="IG186" s="125"/>
      <c r="IH186" s="125"/>
      <c r="II186" s="125"/>
      <c r="IJ186" s="125"/>
      <c r="IK186" s="125"/>
      <c r="IL186" s="125"/>
      <c r="IM186" s="125"/>
      <c r="IN186" s="125"/>
      <c r="IO186" s="125"/>
      <c r="IP186" s="125"/>
      <c r="IQ186" s="125"/>
      <c r="IR186" s="125"/>
      <c r="IS186" s="125"/>
      <c r="IT186" s="125"/>
      <c r="IU186" s="125"/>
      <c r="IV186" s="125"/>
    </row>
    <row r="187" spans="1:256" s="147" customFormat="1" ht="45.75" customHeight="1" x14ac:dyDescent="0.25">
      <c r="A187" s="388" t="s">
        <v>329</v>
      </c>
      <c r="B187" s="388"/>
      <c r="C187" s="388"/>
      <c r="D187" s="388"/>
      <c r="E187" s="388"/>
      <c r="F187" s="388"/>
      <c r="G187" s="388"/>
      <c r="H187" s="388"/>
      <c r="I187" s="185"/>
      <c r="J187" s="185"/>
      <c r="K187" s="146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</row>
    <row r="188" spans="1:256" s="147" customFormat="1" ht="9" customHeight="1" x14ac:dyDescent="0.25">
      <c r="A188" s="389"/>
      <c r="B188" s="389"/>
      <c r="C188" s="185"/>
      <c r="D188" s="185"/>
      <c r="E188" s="378"/>
      <c r="F188" s="378"/>
      <c r="G188" s="185"/>
      <c r="H188" s="185"/>
      <c r="I188" s="185"/>
      <c r="J188" s="185"/>
      <c r="K188" s="146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</row>
    <row r="189" spans="1:256" customFormat="1" ht="48" customHeight="1" x14ac:dyDescent="0.2">
      <c r="A189" s="158"/>
      <c r="B189" s="476"/>
      <c r="C189" s="476"/>
      <c r="D189" s="476"/>
      <c r="E189" s="476"/>
      <c r="F189" s="476"/>
      <c r="G189" s="476"/>
      <c r="H189" s="476"/>
      <c r="I189" s="168"/>
      <c r="J189" s="168"/>
      <c r="K189" s="133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124"/>
      <c r="AV189" s="124"/>
      <c r="AW189" s="124"/>
      <c r="AX189" s="124"/>
      <c r="AY189" s="124"/>
      <c r="AZ189" s="124"/>
      <c r="BA189" s="124"/>
      <c r="BB189" s="124"/>
      <c r="BC189" s="124"/>
      <c r="BD189" s="124"/>
      <c r="BE189" s="124"/>
      <c r="BF189" s="125"/>
      <c r="BG189" s="125"/>
      <c r="BH189" s="125"/>
      <c r="BI189" s="125"/>
      <c r="BJ189" s="125"/>
      <c r="BK189" s="125"/>
      <c r="BL189" s="125"/>
      <c r="BM189" s="125"/>
      <c r="BN189" s="125"/>
      <c r="BO189" s="125"/>
      <c r="BP189" s="125"/>
      <c r="BQ189" s="125"/>
      <c r="BR189" s="125"/>
      <c r="BS189" s="125"/>
      <c r="BT189" s="125"/>
      <c r="BU189" s="125"/>
      <c r="BV189" s="125"/>
      <c r="BW189" s="125"/>
      <c r="BX189" s="125"/>
      <c r="BY189" s="125"/>
      <c r="BZ189" s="125"/>
      <c r="CA189" s="125"/>
      <c r="CB189" s="125"/>
      <c r="CC189" s="125"/>
      <c r="CD189" s="125"/>
      <c r="CE189" s="125"/>
      <c r="CF189" s="125"/>
      <c r="CG189" s="125"/>
      <c r="CH189" s="125"/>
      <c r="CI189" s="125"/>
      <c r="CJ189" s="125"/>
      <c r="CK189" s="125"/>
      <c r="CL189" s="125"/>
      <c r="CM189" s="125"/>
      <c r="CN189" s="125"/>
      <c r="CO189" s="125"/>
      <c r="CP189" s="125"/>
      <c r="CQ189" s="125"/>
      <c r="CR189" s="125"/>
      <c r="CS189" s="125"/>
      <c r="CT189" s="125"/>
      <c r="CU189" s="125"/>
      <c r="CV189" s="125"/>
      <c r="CW189" s="125"/>
      <c r="CX189" s="125"/>
      <c r="CY189" s="125"/>
      <c r="CZ189" s="125"/>
      <c r="DA189" s="125"/>
      <c r="DB189" s="125"/>
      <c r="DC189" s="125"/>
      <c r="DD189" s="125"/>
      <c r="DE189" s="125"/>
      <c r="DF189" s="125"/>
      <c r="DG189" s="125"/>
      <c r="DH189" s="125"/>
      <c r="DI189" s="125"/>
      <c r="DJ189" s="125"/>
      <c r="DK189" s="125"/>
      <c r="DL189" s="125"/>
      <c r="DM189" s="125"/>
      <c r="DN189" s="125"/>
      <c r="DO189" s="125"/>
      <c r="DP189" s="125"/>
      <c r="DQ189" s="125"/>
      <c r="DR189" s="125"/>
      <c r="DS189" s="125"/>
      <c r="DT189" s="125"/>
      <c r="DU189" s="125"/>
      <c r="DV189" s="125"/>
      <c r="DW189" s="125"/>
      <c r="DX189" s="125"/>
      <c r="DY189" s="125"/>
      <c r="DZ189" s="125"/>
      <c r="EA189" s="125"/>
      <c r="EB189" s="125"/>
      <c r="EC189" s="125"/>
      <c r="ED189" s="125"/>
      <c r="EE189" s="125"/>
      <c r="EF189" s="125"/>
      <c r="EG189" s="125"/>
      <c r="EH189" s="125"/>
      <c r="EI189" s="125"/>
      <c r="EJ189" s="125"/>
      <c r="EK189" s="125"/>
      <c r="EL189" s="125"/>
      <c r="EM189" s="125"/>
      <c r="EN189" s="125"/>
      <c r="EO189" s="125"/>
      <c r="EP189" s="125"/>
      <c r="EQ189" s="125"/>
      <c r="ER189" s="125"/>
      <c r="ES189" s="125"/>
      <c r="ET189" s="125"/>
      <c r="EU189" s="125"/>
      <c r="EV189" s="125"/>
      <c r="EW189" s="125"/>
      <c r="EX189" s="125"/>
      <c r="EY189" s="125"/>
      <c r="EZ189" s="125"/>
      <c r="FA189" s="125"/>
      <c r="FB189" s="125"/>
      <c r="FC189" s="125"/>
      <c r="FD189" s="125"/>
      <c r="FE189" s="125"/>
      <c r="FF189" s="125"/>
      <c r="FG189" s="125"/>
      <c r="FH189" s="125"/>
      <c r="FI189" s="125"/>
      <c r="FJ189" s="125"/>
      <c r="FK189" s="125"/>
      <c r="FL189" s="125"/>
      <c r="FM189" s="125"/>
      <c r="FN189" s="125"/>
      <c r="FO189" s="125"/>
      <c r="FP189" s="125"/>
      <c r="FQ189" s="125"/>
      <c r="FR189" s="125"/>
      <c r="FS189" s="125"/>
      <c r="FT189" s="125"/>
      <c r="FU189" s="125"/>
      <c r="FV189" s="125"/>
      <c r="FW189" s="125"/>
      <c r="FX189" s="125"/>
      <c r="FY189" s="125"/>
      <c r="FZ189" s="125"/>
      <c r="GA189" s="125"/>
      <c r="GB189" s="125"/>
      <c r="GC189" s="125"/>
      <c r="GD189" s="125"/>
      <c r="GE189" s="125"/>
      <c r="GF189" s="125"/>
      <c r="GG189" s="125"/>
      <c r="GH189" s="125"/>
      <c r="GI189" s="125"/>
      <c r="GJ189" s="125"/>
      <c r="GK189" s="125"/>
      <c r="GL189" s="125"/>
      <c r="GM189" s="125"/>
      <c r="GN189" s="125"/>
      <c r="GO189" s="125"/>
      <c r="GP189" s="125"/>
      <c r="GQ189" s="125"/>
      <c r="GR189" s="125"/>
      <c r="GS189" s="125"/>
      <c r="GT189" s="125"/>
      <c r="GU189" s="125"/>
      <c r="GV189" s="125"/>
      <c r="GW189" s="125"/>
      <c r="GX189" s="125"/>
      <c r="GY189" s="125"/>
      <c r="GZ189" s="125"/>
      <c r="HA189" s="125"/>
      <c r="HB189" s="125"/>
      <c r="HC189" s="125"/>
      <c r="HD189" s="125"/>
      <c r="HE189" s="125"/>
      <c r="HF189" s="125"/>
      <c r="HG189" s="125"/>
      <c r="HH189" s="125"/>
      <c r="HI189" s="125"/>
      <c r="HJ189" s="125"/>
      <c r="HK189" s="125"/>
      <c r="HL189" s="125"/>
      <c r="HM189" s="125"/>
      <c r="HN189" s="125"/>
      <c r="HO189" s="125"/>
      <c r="HP189" s="125"/>
      <c r="HQ189" s="125"/>
      <c r="HR189" s="125"/>
      <c r="HS189" s="125"/>
      <c r="HT189" s="125"/>
      <c r="HU189" s="125"/>
      <c r="HV189" s="125"/>
      <c r="HW189" s="125"/>
      <c r="HX189" s="125"/>
      <c r="HY189" s="125"/>
      <c r="HZ189" s="125"/>
      <c r="IA189" s="125"/>
      <c r="IB189" s="125"/>
      <c r="IC189" s="125"/>
      <c r="ID189" s="125"/>
      <c r="IE189" s="125"/>
      <c r="IF189" s="125"/>
      <c r="IG189" s="125"/>
      <c r="IH189" s="125"/>
      <c r="II189" s="125"/>
      <c r="IJ189" s="125"/>
      <c r="IK189" s="125"/>
      <c r="IL189" s="125"/>
      <c r="IM189" s="125"/>
      <c r="IN189" s="125"/>
      <c r="IO189" s="125"/>
      <c r="IP189" s="125"/>
      <c r="IQ189" s="125"/>
      <c r="IR189" s="125"/>
      <c r="IS189" s="125"/>
      <c r="IT189" s="125"/>
      <c r="IU189" s="125"/>
      <c r="IV189" s="125"/>
    </row>
    <row r="190" spans="1:256" customFormat="1" ht="81.75" customHeight="1" x14ac:dyDescent="0.2">
      <c r="A190" s="158"/>
      <c r="B190" s="168"/>
      <c r="C190" s="168"/>
      <c r="D190" s="168"/>
      <c r="E190" s="378"/>
      <c r="F190" s="378"/>
      <c r="G190" s="168"/>
      <c r="H190" s="168"/>
      <c r="I190" s="168"/>
      <c r="J190" s="168"/>
      <c r="K190" s="133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4"/>
      <c r="AL190" s="124"/>
      <c r="AM190" s="124"/>
      <c r="AN190" s="124"/>
      <c r="AO190" s="124"/>
      <c r="AP190" s="124"/>
      <c r="AQ190" s="124"/>
      <c r="AR190" s="124"/>
      <c r="AS190" s="124"/>
      <c r="AT190" s="124"/>
      <c r="AU190" s="124"/>
      <c r="AV190" s="124"/>
      <c r="AW190" s="124"/>
      <c r="AX190" s="124"/>
      <c r="AY190" s="124"/>
      <c r="AZ190" s="124"/>
      <c r="BA190" s="124"/>
      <c r="BB190" s="124"/>
      <c r="BC190" s="124"/>
      <c r="BD190" s="124"/>
      <c r="BE190" s="124"/>
      <c r="BF190" s="125"/>
      <c r="BG190" s="125"/>
      <c r="BH190" s="125"/>
      <c r="BI190" s="125"/>
      <c r="BJ190" s="125"/>
      <c r="BK190" s="125"/>
      <c r="BL190" s="125"/>
      <c r="BM190" s="125"/>
      <c r="BN190" s="125"/>
      <c r="BO190" s="125"/>
      <c r="BP190" s="125"/>
      <c r="BQ190" s="125"/>
      <c r="BR190" s="125"/>
      <c r="BS190" s="125"/>
      <c r="BT190" s="125"/>
      <c r="BU190" s="125"/>
      <c r="BV190" s="125"/>
      <c r="BW190" s="125"/>
      <c r="BX190" s="125"/>
      <c r="BY190" s="125"/>
      <c r="BZ190" s="125"/>
      <c r="CA190" s="125"/>
      <c r="CB190" s="125"/>
      <c r="CC190" s="125"/>
      <c r="CD190" s="125"/>
      <c r="CE190" s="125"/>
      <c r="CF190" s="125"/>
      <c r="CG190" s="125"/>
      <c r="CH190" s="125"/>
      <c r="CI190" s="125"/>
      <c r="CJ190" s="125"/>
      <c r="CK190" s="125"/>
      <c r="CL190" s="125"/>
      <c r="CM190" s="125"/>
      <c r="CN190" s="125"/>
      <c r="CO190" s="125"/>
      <c r="CP190" s="125"/>
      <c r="CQ190" s="125"/>
      <c r="CR190" s="125"/>
      <c r="CS190" s="125"/>
      <c r="CT190" s="125"/>
      <c r="CU190" s="125"/>
      <c r="CV190" s="125"/>
      <c r="CW190" s="125"/>
      <c r="CX190" s="125"/>
      <c r="CY190" s="125"/>
      <c r="CZ190" s="125"/>
      <c r="DA190" s="125"/>
      <c r="DB190" s="125"/>
      <c r="DC190" s="125"/>
      <c r="DD190" s="125"/>
      <c r="DE190" s="125"/>
      <c r="DF190" s="125"/>
      <c r="DG190" s="125"/>
      <c r="DH190" s="125"/>
      <c r="DI190" s="125"/>
      <c r="DJ190" s="125"/>
      <c r="DK190" s="125"/>
      <c r="DL190" s="125"/>
      <c r="DM190" s="125"/>
      <c r="DN190" s="125"/>
      <c r="DO190" s="125"/>
      <c r="DP190" s="125"/>
      <c r="DQ190" s="125"/>
      <c r="DR190" s="125"/>
      <c r="DS190" s="125"/>
      <c r="DT190" s="125"/>
      <c r="DU190" s="125"/>
      <c r="DV190" s="125"/>
      <c r="DW190" s="125"/>
      <c r="DX190" s="125"/>
      <c r="DY190" s="125"/>
      <c r="DZ190" s="125"/>
      <c r="EA190" s="125"/>
      <c r="EB190" s="125"/>
      <c r="EC190" s="125"/>
      <c r="ED190" s="125"/>
      <c r="EE190" s="125"/>
      <c r="EF190" s="125"/>
      <c r="EG190" s="125"/>
      <c r="EH190" s="125"/>
      <c r="EI190" s="125"/>
      <c r="EJ190" s="125"/>
      <c r="EK190" s="125"/>
      <c r="EL190" s="125"/>
      <c r="EM190" s="125"/>
      <c r="EN190" s="125"/>
      <c r="EO190" s="125"/>
      <c r="EP190" s="125"/>
      <c r="EQ190" s="125"/>
      <c r="ER190" s="125"/>
      <c r="ES190" s="125"/>
      <c r="ET190" s="125"/>
      <c r="EU190" s="125"/>
      <c r="EV190" s="125"/>
      <c r="EW190" s="125"/>
      <c r="EX190" s="125"/>
      <c r="EY190" s="125"/>
      <c r="EZ190" s="125"/>
      <c r="FA190" s="125"/>
      <c r="FB190" s="125"/>
      <c r="FC190" s="125"/>
      <c r="FD190" s="125"/>
      <c r="FE190" s="125"/>
      <c r="FF190" s="125"/>
      <c r="FG190" s="125"/>
      <c r="FH190" s="125"/>
      <c r="FI190" s="125"/>
      <c r="FJ190" s="125"/>
      <c r="FK190" s="125"/>
      <c r="FL190" s="125"/>
      <c r="FM190" s="125"/>
      <c r="FN190" s="125"/>
      <c r="FO190" s="125"/>
      <c r="FP190" s="125"/>
      <c r="FQ190" s="125"/>
      <c r="FR190" s="125"/>
      <c r="FS190" s="125"/>
      <c r="FT190" s="125"/>
      <c r="FU190" s="125"/>
      <c r="FV190" s="125"/>
      <c r="FW190" s="125"/>
      <c r="FX190" s="125"/>
      <c r="FY190" s="125"/>
      <c r="FZ190" s="125"/>
      <c r="GA190" s="125"/>
      <c r="GB190" s="125"/>
      <c r="GC190" s="125"/>
      <c r="GD190" s="125"/>
      <c r="GE190" s="125"/>
      <c r="GF190" s="125"/>
      <c r="GG190" s="125"/>
      <c r="GH190" s="125"/>
      <c r="GI190" s="125"/>
      <c r="GJ190" s="125"/>
      <c r="GK190" s="125"/>
      <c r="GL190" s="125"/>
      <c r="GM190" s="125"/>
      <c r="GN190" s="125"/>
      <c r="GO190" s="125"/>
      <c r="GP190" s="125"/>
      <c r="GQ190" s="125"/>
      <c r="GR190" s="125"/>
      <c r="GS190" s="125"/>
      <c r="GT190" s="125"/>
      <c r="GU190" s="125"/>
      <c r="GV190" s="125"/>
      <c r="GW190" s="125"/>
      <c r="GX190" s="125"/>
      <c r="GY190" s="125"/>
      <c r="GZ190" s="125"/>
      <c r="HA190" s="125"/>
      <c r="HB190" s="125"/>
      <c r="HC190" s="125"/>
      <c r="HD190" s="125"/>
      <c r="HE190" s="125"/>
      <c r="HF190" s="125"/>
      <c r="HG190" s="125"/>
      <c r="HH190" s="125"/>
      <c r="HI190" s="125"/>
      <c r="HJ190" s="125"/>
      <c r="HK190" s="125"/>
      <c r="HL190" s="125"/>
      <c r="HM190" s="125"/>
      <c r="HN190" s="125"/>
      <c r="HO190" s="125"/>
      <c r="HP190" s="125"/>
      <c r="HQ190" s="125"/>
      <c r="HR190" s="125"/>
      <c r="HS190" s="125"/>
      <c r="HT190" s="125"/>
      <c r="HU190" s="125"/>
      <c r="HV190" s="125"/>
      <c r="HW190" s="125"/>
      <c r="HX190" s="125"/>
      <c r="HY190" s="125"/>
      <c r="HZ190" s="125"/>
      <c r="IA190" s="125"/>
      <c r="IB190" s="125"/>
      <c r="IC190" s="125"/>
      <c r="ID190" s="125"/>
      <c r="IE190" s="125"/>
      <c r="IF190" s="125"/>
      <c r="IG190" s="125"/>
      <c r="IH190" s="125"/>
      <c r="II190" s="125"/>
      <c r="IJ190" s="125"/>
      <c r="IK190" s="125"/>
      <c r="IL190" s="125"/>
      <c r="IM190" s="125"/>
      <c r="IN190" s="125"/>
      <c r="IO190" s="125"/>
      <c r="IP190" s="125"/>
      <c r="IQ190" s="125"/>
      <c r="IR190" s="125"/>
      <c r="IS190" s="125"/>
      <c r="IT190" s="125"/>
      <c r="IU190" s="125"/>
      <c r="IV190" s="125"/>
    </row>
    <row r="191" spans="1:256" customFormat="1" ht="42.75" customHeight="1" x14ac:dyDescent="0.2">
      <c r="A191" s="125"/>
      <c r="B191" s="168" t="s">
        <v>366</v>
      </c>
      <c r="C191" s="168"/>
      <c r="D191" s="168"/>
      <c r="E191" s="198"/>
      <c r="F191" s="454" t="s">
        <v>14</v>
      </c>
      <c r="G191" s="454"/>
      <c r="H191" s="454"/>
      <c r="I191" s="168"/>
      <c r="J191" s="168"/>
      <c r="K191" s="133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124"/>
      <c r="AP191" s="124"/>
      <c r="AQ191" s="124"/>
      <c r="AR191" s="124"/>
      <c r="AS191" s="124"/>
      <c r="AT191" s="124"/>
      <c r="AU191" s="124"/>
      <c r="AV191" s="124"/>
      <c r="AW191" s="124"/>
      <c r="AX191" s="124"/>
      <c r="AY191" s="124"/>
      <c r="AZ191" s="124"/>
      <c r="BA191" s="124"/>
      <c r="BB191" s="124"/>
      <c r="BC191" s="124"/>
      <c r="BD191" s="124"/>
      <c r="BE191" s="124"/>
      <c r="BF191" s="125"/>
      <c r="BG191" s="125"/>
      <c r="BH191" s="125"/>
      <c r="BI191" s="125"/>
      <c r="BJ191" s="125"/>
      <c r="BK191" s="125"/>
      <c r="BL191" s="125"/>
      <c r="BM191" s="125"/>
      <c r="BN191" s="125"/>
      <c r="BO191" s="125"/>
      <c r="BP191" s="125"/>
      <c r="BQ191" s="125"/>
      <c r="BR191" s="125"/>
      <c r="BS191" s="125"/>
      <c r="BT191" s="125"/>
      <c r="BU191" s="125"/>
      <c r="BV191" s="125"/>
      <c r="BW191" s="125"/>
      <c r="BX191" s="125"/>
      <c r="BY191" s="125"/>
      <c r="BZ191" s="125"/>
      <c r="CA191" s="125"/>
      <c r="CB191" s="125"/>
      <c r="CC191" s="125"/>
      <c r="CD191" s="125"/>
      <c r="CE191" s="125"/>
      <c r="CF191" s="125"/>
      <c r="CG191" s="125"/>
      <c r="CH191" s="125"/>
      <c r="CI191" s="125"/>
      <c r="CJ191" s="125"/>
      <c r="CK191" s="125"/>
      <c r="CL191" s="125"/>
      <c r="CM191" s="125"/>
      <c r="CN191" s="125"/>
      <c r="CO191" s="125"/>
      <c r="CP191" s="125"/>
      <c r="CQ191" s="125"/>
      <c r="CR191" s="125"/>
      <c r="CS191" s="125"/>
      <c r="CT191" s="125"/>
      <c r="CU191" s="125"/>
      <c r="CV191" s="125"/>
      <c r="CW191" s="125"/>
      <c r="CX191" s="125"/>
      <c r="CY191" s="125"/>
      <c r="CZ191" s="125"/>
      <c r="DA191" s="125"/>
      <c r="DB191" s="125"/>
      <c r="DC191" s="125"/>
      <c r="DD191" s="125"/>
      <c r="DE191" s="125"/>
      <c r="DF191" s="125"/>
      <c r="DG191" s="125"/>
      <c r="DH191" s="125"/>
      <c r="DI191" s="125"/>
      <c r="DJ191" s="125"/>
      <c r="DK191" s="125"/>
      <c r="DL191" s="125"/>
      <c r="DM191" s="125"/>
      <c r="DN191" s="125"/>
      <c r="DO191" s="125"/>
      <c r="DP191" s="125"/>
      <c r="DQ191" s="125"/>
      <c r="DR191" s="125"/>
      <c r="DS191" s="125"/>
      <c r="DT191" s="125"/>
      <c r="DU191" s="125"/>
      <c r="DV191" s="125"/>
      <c r="DW191" s="125"/>
      <c r="DX191" s="125"/>
      <c r="DY191" s="125"/>
      <c r="DZ191" s="125"/>
      <c r="EA191" s="125"/>
      <c r="EB191" s="125"/>
      <c r="EC191" s="125"/>
      <c r="ED191" s="125"/>
      <c r="EE191" s="125"/>
      <c r="EF191" s="125"/>
      <c r="EG191" s="125"/>
      <c r="EH191" s="125"/>
      <c r="EI191" s="125"/>
      <c r="EJ191" s="125"/>
      <c r="EK191" s="125"/>
      <c r="EL191" s="125"/>
      <c r="EM191" s="125"/>
      <c r="EN191" s="125"/>
      <c r="EO191" s="125"/>
      <c r="EP191" s="125"/>
      <c r="EQ191" s="125"/>
      <c r="ER191" s="125"/>
      <c r="ES191" s="125"/>
      <c r="ET191" s="125"/>
      <c r="EU191" s="125"/>
      <c r="EV191" s="125"/>
      <c r="EW191" s="125"/>
      <c r="EX191" s="125"/>
      <c r="EY191" s="125"/>
      <c r="EZ191" s="125"/>
      <c r="FA191" s="125"/>
      <c r="FB191" s="125"/>
      <c r="FC191" s="125"/>
      <c r="FD191" s="125"/>
      <c r="FE191" s="125"/>
      <c r="FF191" s="125"/>
      <c r="FG191" s="125"/>
      <c r="FH191" s="125"/>
      <c r="FI191" s="125"/>
      <c r="FJ191" s="125"/>
      <c r="FK191" s="125"/>
      <c r="FL191" s="125"/>
      <c r="FM191" s="125"/>
      <c r="FN191" s="125"/>
      <c r="FO191" s="125"/>
      <c r="FP191" s="125"/>
      <c r="FQ191" s="125"/>
      <c r="FR191" s="125"/>
      <c r="FS191" s="125"/>
      <c r="FT191" s="125"/>
      <c r="FU191" s="125"/>
      <c r="FV191" s="125"/>
      <c r="FW191" s="125"/>
      <c r="FX191" s="125"/>
      <c r="FY191" s="125"/>
      <c r="FZ191" s="125"/>
      <c r="GA191" s="125"/>
      <c r="GB191" s="125"/>
      <c r="GC191" s="125"/>
      <c r="GD191" s="125"/>
      <c r="GE191" s="125"/>
      <c r="GF191" s="125"/>
      <c r="GG191" s="125"/>
      <c r="GH191" s="125"/>
      <c r="GI191" s="125"/>
      <c r="GJ191" s="125"/>
      <c r="GK191" s="125"/>
      <c r="GL191" s="125"/>
      <c r="GM191" s="125"/>
      <c r="GN191" s="125"/>
      <c r="GO191" s="125"/>
      <c r="GP191" s="125"/>
      <c r="GQ191" s="125"/>
      <c r="GR191" s="125"/>
      <c r="GS191" s="125"/>
      <c r="GT191" s="125"/>
      <c r="GU191" s="125"/>
      <c r="GV191" s="125"/>
      <c r="GW191" s="125"/>
      <c r="GX191" s="125"/>
      <c r="GY191" s="125"/>
      <c r="GZ191" s="125"/>
      <c r="HA191" s="125"/>
      <c r="HB191" s="125"/>
      <c r="HC191" s="125"/>
      <c r="HD191" s="125"/>
      <c r="HE191" s="125"/>
      <c r="HF191" s="125"/>
      <c r="HG191" s="125"/>
      <c r="HH191" s="125"/>
      <c r="HI191" s="125"/>
      <c r="HJ191" s="125"/>
      <c r="HK191" s="125"/>
      <c r="HL191" s="125"/>
      <c r="HM191" s="125"/>
      <c r="HN191" s="125"/>
      <c r="HO191" s="125"/>
      <c r="HP191" s="125"/>
      <c r="HQ191" s="125"/>
      <c r="HR191" s="125"/>
      <c r="HS191" s="125"/>
      <c r="HT191" s="125"/>
      <c r="HU191" s="125"/>
      <c r="HV191" s="125"/>
      <c r="HW191" s="125"/>
      <c r="HX191" s="125"/>
      <c r="HY191" s="125"/>
      <c r="HZ191" s="125"/>
      <c r="IA191" s="125"/>
      <c r="IB191" s="125"/>
      <c r="IC191" s="125"/>
      <c r="ID191" s="125"/>
      <c r="IE191" s="125"/>
      <c r="IF191" s="125"/>
      <c r="IG191" s="125"/>
      <c r="IH191" s="125"/>
      <c r="II191" s="125"/>
      <c r="IJ191" s="125"/>
      <c r="IK191" s="125"/>
      <c r="IL191" s="125"/>
      <c r="IM191" s="125"/>
      <c r="IN191" s="125"/>
      <c r="IO191" s="125"/>
      <c r="IP191" s="125"/>
      <c r="IQ191" s="125"/>
      <c r="IR191" s="125"/>
      <c r="IS191" s="125"/>
      <c r="IT191" s="125"/>
      <c r="IU191" s="125"/>
      <c r="IV191" s="125"/>
    </row>
    <row r="192" spans="1:256" customFormat="1" ht="9.75" customHeight="1" x14ac:dyDescent="0.2">
      <c r="A192" s="125"/>
      <c r="B192" s="168"/>
      <c r="C192" s="125"/>
      <c r="D192" s="125"/>
      <c r="E192" s="125"/>
      <c r="F192" s="379" t="s">
        <v>260</v>
      </c>
      <c r="G192" s="379"/>
      <c r="H192" s="379"/>
      <c r="I192" s="168"/>
      <c r="J192" s="168"/>
      <c r="K192" s="133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124"/>
      <c r="AV192" s="124"/>
      <c r="AW192" s="124"/>
      <c r="AX192" s="124"/>
      <c r="AY192" s="124"/>
      <c r="AZ192" s="124"/>
      <c r="BA192" s="124"/>
      <c r="BB192" s="124"/>
      <c r="BC192" s="124"/>
      <c r="BD192" s="124"/>
      <c r="BE192" s="124"/>
      <c r="BF192" s="125"/>
      <c r="BG192" s="125"/>
      <c r="BH192" s="125"/>
      <c r="BI192" s="125"/>
      <c r="BJ192" s="125"/>
      <c r="BK192" s="125"/>
      <c r="BL192" s="125"/>
      <c r="BM192" s="125"/>
      <c r="BN192" s="125"/>
      <c r="BO192" s="125"/>
      <c r="BP192" s="125"/>
      <c r="BQ192" s="125"/>
      <c r="BR192" s="125"/>
      <c r="BS192" s="125"/>
      <c r="BT192" s="125"/>
      <c r="BU192" s="125"/>
      <c r="BV192" s="125"/>
      <c r="BW192" s="125"/>
      <c r="BX192" s="125"/>
      <c r="BY192" s="125"/>
      <c r="BZ192" s="125"/>
      <c r="CA192" s="125"/>
      <c r="CB192" s="125"/>
      <c r="CC192" s="125"/>
      <c r="CD192" s="125"/>
      <c r="CE192" s="125"/>
      <c r="CF192" s="125"/>
      <c r="CG192" s="125"/>
      <c r="CH192" s="125"/>
      <c r="CI192" s="125"/>
      <c r="CJ192" s="125"/>
      <c r="CK192" s="125"/>
      <c r="CL192" s="125"/>
      <c r="CM192" s="125"/>
      <c r="CN192" s="125"/>
      <c r="CO192" s="125"/>
      <c r="CP192" s="125"/>
      <c r="CQ192" s="125"/>
      <c r="CR192" s="125"/>
      <c r="CS192" s="125"/>
      <c r="CT192" s="125"/>
      <c r="CU192" s="125"/>
      <c r="CV192" s="125"/>
      <c r="CW192" s="125"/>
      <c r="CX192" s="125"/>
      <c r="CY192" s="125"/>
      <c r="CZ192" s="125"/>
      <c r="DA192" s="125"/>
      <c r="DB192" s="125"/>
      <c r="DC192" s="125"/>
      <c r="DD192" s="125"/>
      <c r="DE192" s="125"/>
      <c r="DF192" s="125"/>
      <c r="DG192" s="125"/>
      <c r="DH192" s="125"/>
      <c r="DI192" s="125"/>
      <c r="DJ192" s="125"/>
      <c r="DK192" s="125"/>
      <c r="DL192" s="125"/>
      <c r="DM192" s="125"/>
      <c r="DN192" s="125"/>
      <c r="DO192" s="125"/>
      <c r="DP192" s="125"/>
      <c r="DQ192" s="125"/>
      <c r="DR192" s="125"/>
      <c r="DS192" s="125"/>
      <c r="DT192" s="125"/>
      <c r="DU192" s="125"/>
      <c r="DV192" s="125"/>
      <c r="DW192" s="125"/>
      <c r="DX192" s="125"/>
      <c r="DY192" s="125"/>
      <c r="DZ192" s="125"/>
      <c r="EA192" s="125"/>
      <c r="EB192" s="125"/>
      <c r="EC192" s="125"/>
      <c r="ED192" s="125"/>
      <c r="EE192" s="125"/>
      <c r="EF192" s="125"/>
      <c r="EG192" s="125"/>
      <c r="EH192" s="125"/>
      <c r="EI192" s="125"/>
      <c r="EJ192" s="125"/>
      <c r="EK192" s="125"/>
      <c r="EL192" s="125"/>
      <c r="EM192" s="125"/>
      <c r="EN192" s="125"/>
      <c r="EO192" s="125"/>
      <c r="EP192" s="125"/>
      <c r="EQ192" s="125"/>
      <c r="ER192" s="125"/>
      <c r="ES192" s="125"/>
      <c r="ET192" s="125"/>
      <c r="EU192" s="125"/>
      <c r="EV192" s="125"/>
      <c r="EW192" s="125"/>
      <c r="EX192" s="125"/>
      <c r="EY192" s="125"/>
      <c r="EZ192" s="125"/>
      <c r="FA192" s="125"/>
      <c r="FB192" s="125"/>
      <c r="FC192" s="125"/>
      <c r="FD192" s="125"/>
      <c r="FE192" s="125"/>
      <c r="FF192" s="125"/>
      <c r="FG192" s="125"/>
      <c r="FH192" s="125"/>
      <c r="FI192" s="125"/>
      <c r="FJ192" s="125"/>
      <c r="FK192" s="125"/>
      <c r="FL192" s="125"/>
      <c r="FM192" s="125"/>
      <c r="FN192" s="125"/>
      <c r="FO192" s="125"/>
      <c r="FP192" s="125"/>
      <c r="FQ192" s="125"/>
      <c r="FR192" s="125"/>
      <c r="FS192" s="125"/>
      <c r="FT192" s="125"/>
      <c r="FU192" s="125"/>
      <c r="FV192" s="125"/>
      <c r="FW192" s="125"/>
      <c r="FX192" s="125"/>
      <c r="FY192" s="125"/>
      <c r="FZ192" s="125"/>
      <c r="GA192" s="125"/>
      <c r="GB192" s="125"/>
      <c r="GC192" s="125"/>
      <c r="GD192" s="125"/>
      <c r="GE192" s="125"/>
      <c r="GF192" s="125"/>
      <c r="GG192" s="125"/>
      <c r="GH192" s="125"/>
      <c r="GI192" s="125"/>
      <c r="GJ192" s="125"/>
      <c r="GK192" s="125"/>
      <c r="GL192" s="125"/>
      <c r="GM192" s="125"/>
      <c r="GN192" s="125"/>
      <c r="GO192" s="125"/>
      <c r="GP192" s="125"/>
      <c r="GQ192" s="125"/>
      <c r="GR192" s="125"/>
      <c r="GS192" s="125"/>
      <c r="GT192" s="125"/>
      <c r="GU192" s="125"/>
      <c r="GV192" s="125"/>
      <c r="GW192" s="125"/>
      <c r="GX192" s="125"/>
      <c r="GY192" s="125"/>
      <c r="GZ192" s="125"/>
      <c r="HA192" s="125"/>
      <c r="HB192" s="125"/>
      <c r="HC192" s="125"/>
      <c r="HD192" s="125"/>
      <c r="HE192" s="125"/>
      <c r="HF192" s="125"/>
      <c r="HG192" s="125"/>
      <c r="HH192" s="125"/>
      <c r="HI192" s="125"/>
      <c r="HJ192" s="125"/>
      <c r="HK192" s="125"/>
      <c r="HL192" s="125"/>
      <c r="HM192" s="125"/>
      <c r="HN192" s="125"/>
      <c r="HO192" s="125"/>
      <c r="HP192" s="125"/>
      <c r="HQ192" s="125"/>
      <c r="HR192" s="125"/>
      <c r="HS192" s="125"/>
      <c r="HT192" s="125"/>
      <c r="HU192" s="125"/>
      <c r="HV192" s="125"/>
      <c r="HW192" s="125"/>
      <c r="HX192" s="125"/>
      <c r="HY192" s="125"/>
      <c r="HZ192" s="125"/>
      <c r="IA192" s="125"/>
      <c r="IB192" s="125"/>
      <c r="IC192" s="125"/>
      <c r="ID192" s="125"/>
      <c r="IE192" s="125"/>
      <c r="IF192" s="125"/>
      <c r="IG192" s="125"/>
      <c r="IH192" s="125"/>
      <c r="II192" s="125"/>
      <c r="IJ192" s="125"/>
      <c r="IK192" s="125"/>
      <c r="IL192" s="125"/>
      <c r="IM192" s="125"/>
      <c r="IN192" s="125"/>
      <c r="IO192" s="125"/>
      <c r="IP192" s="125"/>
      <c r="IQ192" s="125"/>
      <c r="IR192" s="125"/>
      <c r="IS192" s="125"/>
      <c r="IT192" s="125"/>
      <c r="IU192" s="125"/>
      <c r="IV192" s="125"/>
    </row>
    <row r="193" spans="1:256" s="131" customFormat="1" ht="23.25" customHeight="1" x14ac:dyDescent="0.2">
      <c r="F193" s="376" t="s">
        <v>261</v>
      </c>
      <c r="G193" s="376"/>
      <c r="H193" s="376"/>
      <c r="I193" s="196"/>
      <c r="K193" s="181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82"/>
      <c r="AR193" s="182"/>
      <c r="AS193" s="182"/>
      <c r="AT193" s="182"/>
      <c r="AU193" s="182"/>
      <c r="AV193" s="182"/>
      <c r="AW193" s="182"/>
      <c r="AX193" s="182"/>
      <c r="AY193" s="182"/>
      <c r="AZ193" s="182"/>
      <c r="BA193" s="182"/>
      <c r="BB193" s="182"/>
      <c r="BC193" s="182"/>
      <c r="BD193" s="182"/>
      <c r="BE193" s="182"/>
    </row>
    <row r="194" spans="1:256" customFormat="1" ht="31.5" customHeight="1" x14ac:dyDescent="0.2">
      <c r="A194" s="125"/>
      <c r="B194" s="125"/>
      <c r="C194" s="125"/>
      <c r="D194" s="125"/>
      <c r="E194" s="125"/>
      <c r="F194" s="125"/>
      <c r="G194" s="125"/>
      <c r="H194" s="125"/>
      <c r="I194" s="125"/>
      <c r="J194" s="125"/>
      <c r="K194" s="133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  <c r="AV194" s="124"/>
      <c r="AW194" s="124"/>
      <c r="AX194" s="124"/>
      <c r="AY194" s="124"/>
      <c r="AZ194" s="124"/>
      <c r="BA194" s="124"/>
      <c r="BB194" s="124"/>
      <c r="BC194" s="124"/>
      <c r="BD194" s="124"/>
      <c r="BE194" s="124"/>
      <c r="BF194" s="125"/>
      <c r="BG194" s="125"/>
      <c r="BH194" s="125"/>
      <c r="BI194" s="125"/>
      <c r="BJ194" s="125"/>
      <c r="BK194" s="125"/>
      <c r="BL194" s="125"/>
      <c r="BM194" s="125"/>
      <c r="BN194" s="125"/>
      <c r="BO194" s="125"/>
      <c r="BP194" s="125"/>
      <c r="BQ194" s="125"/>
      <c r="BR194" s="125"/>
      <c r="BS194" s="125"/>
      <c r="BT194" s="125"/>
      <c r="BU194" s="125"/>
      <c r="BV194" s="125"/>
      <c r="BW194" s="125"/>
      <c r="BX194" s="125"/>
      <c r="BY194" s="125"/>
      <c r="BZ194" s="125"/>
      <c r="CA194" s="125"/>
      <c r="CB194" s="125"/>
      <c r="CC194" s="125"/>
      <c r="CD194" s="125"/>
      <c r="CE194" s="125"/>
      <c r="CF194" s="125"/>
      <c r="CG194" s="125"/>
      <c r="CH194" s="125"/>
      <c r="CI194" s="125"/>
      <c r="CJ194" s="125"/>
      <c r="CK194" s="125"/>
      <c r="CL194" s="125"/>
      <c r="CM194" s="125"/>
      <c r="CN194" s="125"/>
      <c r="CO194" s="125"/>
      <c r="CP194" s="125"/>
      <c r="CQ194" s="125"/>
      <c r="CR194" s="125"/>
      <c r="CS194" s="125"/>
      <c r="CT194" s="125"/>
      <c r="CU194" s="125"/>
      <c r="CV194" s="125"/>
      <c r="CW194" s="125"/>
      <c r="CX194" s="125"/>
      <c r="CY194" s="125"/>
      <c r="CZ194" s="125"/>
      <c r="DA194" s="125"/>
      <c r="DB194" s="125"/>
      <c r="DC194" s="125"/>
      <c r="DD194" s="125"/>
      <c r="DE194" s="125"/>
      <c r="DF194" s="125"/>
      <c r="DG194" s="125"/>
      <c r="DH194" s="125"/>
      <c r="DI194" s="125"/>
      <c r="DJ194" s="125"/>
      <c r="DK194" s="125"/>
      <c r="DL194" s="125"/>
      <c r="DM194" s="125"/>
      <c r="DN194" s="125"/>
      <c r="DO194" s="125"/>
      <c r="DP194" s="125"/>
      <c r="DQ194" s="125"/>
      <c r="DR194" s="125"/>
      <c r="DS194" s="125"/>
      <c r="DT194" s="125"/>
      <c r="DU194" s="125"/>
      <c r="DV194" s="125"/>
      <c r="DW194" s="125"/>
      <c r="DX194" s="125"/>
      <c r="DY194" s="125"/>
      <c r="DZ194" s="125"/>
      <c r="EA194" s="125"/>
      <c r="EB194" s="125"/>
      <c r="EC194" s="125"/>
      <c r="ED194" s="125"/>
      <c r="EE194" s="125"/>
      <c r="EF194" s="125"/>
      <c r="EG194" s="125"/>
      <c r="EH194" s="125"/>
      <c r="EI194" s="125"/>
      <c r="EJ194" s="125"/>
      <c r="EK194" s="125"/>
      <c r="EL194" s="125"/>
      <c r="EM194" s="125"/>
      <c r="EN194" s="125"/>
      <c r="EO194" s="125"/>
      <c r="EP194" s="125"/>
      <c r="EQ194" s="125"/>
      <c r="ER194" s="125"/>
      <c r="ES194" s="125"/>
      <c r="ET194" s="125"/>
      <c r="EU194" s="125"/>
      <c r="EV194" s="125"/>
      <c r="EW194" s="125"/>
      <c r="EX194" s="125"/>
      <c r="EY194" s="125"/>
      <c r="EZ194" s="125"/>
      <c r="FA194" s="125"/>
      <c r="FB194" s="125"/>
      <c r="FC194" s="125"/>
      <c r="FD194" s="125"/>
      <c r="FE194" s="125"/>
      <c r="FF194" s="125"/>
      <c r="FG194" s="125"/>
      <c r="FH194" s="125"/>
      <c r="FI194" s="125"/>
      <c r="FJ194" s="125"/>
      <c r="FK194" s="125"/>
      <c r="FL194" s="125"/>
      <c r="FM194" s="125"/>
      <c r="FN194" s="125"/>
      <c r="FO194" s="125"/>
      <c r="FP194" s="125"/>
      <c r="FQ194" s="125"/>
      <c r="FR194" s="125"/>
      <c r="FS194" s="125"/>
      <c r="FT194" s="125"/>
      <c r="FU194" s="125"/>
      <c r="FV194" s="125"/>
      <c r="FW194" s="125"/>
      <c r="FX194" s="125"/>
      <c r="FY194" s="125"/>
      <c r="FZ194" s="125"/>
      <c r="GA194" s="125"/>
      <c r="GB194" s="125"/>
      <c r="GC194" s="125"/>
      <c r="GD194" s="125"/>
      <c r="GE194" s="125"/>
      <c r="GF194" s="125"/>
      <c r="GG194" s="125"/>
      <c r="GH194" s="125"/>
      <c r="GI194" s="125"/>
      <c r="GJ194" s="125"/>
      <c r="GK194" s="125"/>
      <c r="GL194" s="125"/>
      <c r="GM194" s="125"/>
      <c r="GN194" s="125"/>
      <c r="GO194" s="125"/>
      <c r="GP194" s="125"/>
      <c r="GQ194" s="125"/>
      <c r="GR194" s="125"/>
      <c r="GS194" s="125"/>
      <c r="GT194" s="125"/>
      <c r="GU194" s="125"/>
      <c r="GV194" s="125"/>
      <c r="GW194" s="125"/>
      <c r="GX194" s="125"/>
      <c r="GY194" s="125"/>
      <c r="GZ194" s="125"/>
      <c r="HA194" s="125"/>
      <c r="HB194" s="125"/>
      <c r="HC194" s="125"/>
      <c r="HD194" s="125"/>
      <c r="HE194" s="125"/>
      <c r="HF194" s="125"/>
      <c r="HG194" s="125"/>
      <c r="HH194" s="125"/>
      <c r="HI194" s="125"/>
      <c r="HJ194" s="125"/>
      <c r="HK194" s="125"/>
      <c r="HL194" s="125"/>
      <c r="HM194" s="125"/>
      <c r="HN194" s="125"/>
      <c r="HO194" s="125"/>
      <c r="HP194" s="125"/>
      <c r="HQ194" s="125"/>
      <c r="HR194" s="125"/>
      <c r="HS194" s="125"/>
      <c r="HT194" s="125"/>
      <c r="HU194" s="125"/>
      <c r="HV194" s="125"/>
      <c r="HW194" s="125"/>
      <c r="HX194" s="125"/>
      <c r="HY194" s="125"/>
      <c r="HZ194" s="125"/>
      <c r="IA194" s="125"/>
      <c r="IB194" s="125"/>
      <c r="IC194" s="125"/>
      <c r="ID194" s="125"/>
      <c r="IE194" s="125"/>
      <c r="IF194" s="125"/>
      <c r="IG194" s="125"/>
      <c r="IH194" s="125"/>
      <c r="II194" s="125"/>
      <c r="IJ194" s="125"/>
      <c r="IK194" s="125"/>
      <c r="IL194" s="125"/>
      <c r="IM194" s="125"/>
      <c r="IN194" s="125"/>
      <c r="IO194" s="125"/>
      <c r="IP194" s="125"/>
      <c r="IQ194" s="125"/>
      <c r="IR194" s="125"/>
      <c r="IS194" s="125"/>
      <c r="IT194" s="125"/>
      <c r="IU194" s="125"/>
      <c r="IV194" s="125"/>
    </row>
  </sheetData>
  <mergeCells count="248">
    <mergeCell ref="B189:H189"/>
    <mergeCell ref="B42:D42"/>
    <mergeCell ref="B43:D43"/>
    <mergeCell ref="B44:D44"/>
    <mergeCell ref="B45:D45"/>
    <mergeCell ref="F75:F76"/>
    <mergeCell ref="G75:G76"/>
    <mergeCell ref="H75:H76"/>
    <mergeCell ref="B77:D77"/>
    <mergeCell ref="A78:D78"/>
    <mergeCell ref="A80:H80"/>
    <mergeCell ref="A83:A85"/>
    <mergeCell ref="B83:D85"/>
    <mergeCell ref="A46:A53"/>
    <mergeCell ref="B46:D46"/>
    <mergeCell ref="B47:D47"/>
    <mergeCell ref="B48:D48"/>
    <mergeCell ref="A54:A59"/>
    <mergeCell ref="B54:D54"/>
    <mergeCell ref="B55:D55"/>
    <mergeCell ref="B56:D56"/>
    <mergeCell ref="B57:D57"/>
    <mergeCell ref="B58:D58"/>
    <mergeCell ref="B59:D59"/>
    <mergeCell ref="M128:P129"/>
    <mergeCell ref="B107:D107"/>
    <mergeCell ref="B108:D108"/>
    <mergeCell ref="A71:D71"/>
    <mergeCell ref="B73:H73"/>
    <mergeCell ref="A74:A76"/>
    <mergeCell ref="B74:D76"/>
    <mergeCell ref="E74:H74"/>
    <mergeCell ref="E75:E76"/>
    <mergeCell ref="E84:E85"/>
    <mergeCell ref="F84:F85"/>
    <mergeCell ref="G84:G85"/>
    <mergeCell ref="H84:H85"/>
    <mergeCell ref="A111:A120"/>
    <mergeCell ref="B90:D90"/>
    <mergeCell ref="B91:D91"/>
    <mergeCell ref="A92:A110"/>
    <mergeCell ref="B92:D92"/>
    <mergeCell ref="B93:D93"/>
    <mergeCell ref="B94:D94"/>
    <mergeCell ref="B95:D95"/>
    <mergeCell ref="B96:D96"/>
    <mergeCell ref="B97:D97"/>
    <mergeCell ref="B98:D98"/>
    <mergeCell ref="F191:H191"/>
    <mergeCell ref="B1:H1"/>
    <mergeCell ref="A2:A4"/>
    <mergeCell ref="B2:D4"/>
    <mergeCell ref="E2:H2"/>
    <mergeCell ref="E3:E4"/>
    <mergeCell ref="F3:F4"/>
    <mergeCell ref="G3:G4"/>
    <mergeCell ref="H3:H4"/>
    <mergeCell ref="B5:D5"/>
    <mergeCell ref="B6:D6"/>
    <mergeCell ref="B7:D7"/>
    <mergeCell ref="B8:D8"/>
    <mergeCell ref="B9:D9"/>
    <mergeCell ref="A10:A1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5:D25"/>
    <mergeCell ref="B26:D26"/>
    <mergeCell ref="B27:D27"/>
    <mergeCell ref="B28:D28"/>
    <mergeCell ref="A37:A40"/>
    <mergeCell ref="B37:D37"/>
    <mergeCell ref="B38:D38"/>
    <mergeCell ref="B39:D39"/>
    <mergeCell ref="B40:D40"/>
    <mergeCell ref="A41:A45"/>
    <mergeCell ref="B41:D41"/>
    <mergeCell ref="B36:D36"/>
    <mergeCell ref="E83:H83"/>
    <mergeCell ref="B60:D60"/>
    <mergeCell ref="A61:A7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9:D109"/>
    <mergeCell ref="B110:D110"/>
    <mergeCell ref="A121:A122"/>
    <mergeCell ref="B121:D121"/>
    <mergeCell ref="B122:D122"/>
    <mergeCell ref="A123:A124"/>
    <mergeCell ref="B123:D123"/>
    <mergeCell ref="B124:D124"/>
    <mergeCell ref="B125:D125"/>
    <mergeCell ref="A126:D126"/>
    <mergeCell ref="B111:D111"/>
    <mergeCell ref="B119:D119"/>
    <mergeCell ref="B120:D120"/>
    <mergeCell ref="B118:D118"/>
    <mergeCell ref="B117:D117"/>
    <mergeCell ref="B116:D116"/>
    <mergeCell ref="B115:D115"/>
    <mergeCell ref="B114:D114"/>
    <mergeCell ref="B113:D113"/>
    <mergeCell ref="B112:D112"/>
    <mergeCell ref="A128:E128"/>
    <mergeCell ref="F128:H128"/>
    <mergeCell ref="A130:H130"/>
    <mergeCell ref="B132:H132"/>
    <mergeCell ref="B133:H133"/>
    <mergeCell ref="B134:H134"/>
    <mergeCell ref="A137:F137"/>
    <mergeCell ref="A139:H139"/>
    <mergeCell ref="B140:F140"/>
    <mergeCell ref="G140:H140"/>
    <mergeCell ref="B141:F141"/>
    <mergeCell ref="G141:H141"/>
    <mergeCell ref="B142:F142"/>
    <mergeCell ref="G142:H142"/>
    <mergeCell ref="B143:F143"/>
    <mergeCell ref="G143:H143"/>
    <mergeCell ref="B144:F144"/>
    <mergeCell ref="G144:H144"/>
    <mergeCell ref="B145:F145"/>
    <mergeCell ref="G145:H145"/>
    <mergeCell ref="B150:F150"/>
    <mergeCell ref="G150:H150"/>
    <mergeCell ref="B151:F151"/>
    <mergeCell ref="G151:H151"/>
    <mergeCell ref="B152:F152"/>
    <mergeCell ref="G152:H152"/>
    <mergeCell ref="B153:F153"/>
    <mergeCell ref="G153:H153"/>
    <mergeCell ref="B146:F146"/>
    <mergeCell ref="G146:H146"/>
    <mergeCell ref="B147:F147"/>
    <mergeCell ref="G147:H147"/>
    <mergeCell ref="B148:F148"/>
    <mergeCell ref="G148:H148"/>
    <mergeCell ref="B149:F149"/>
    <mergeCell ref="G149:H149"/>
    <mergeCell ref="B154:F154"/>
    <mergeCell ref="G154:H154"/>
    <mergeCell ref="B155:F155"/>
    <mergeCell ref="G155:H155"/>
    <mergeCell ref="B156:F156"/>
    <mergeCell ref="G156:H156"/>
    <mergeCell ref="B157:F157"/>
    <mergeCell ref="G157:H157"/>
    <mergeCell ref="A158:F158"/>
    <mergeCell ref="G158:H158"/>
    <mergeCell ref="A160:H160"/>
    <mergeCell ref="B161:F161"/>
    <mergeCell ref="G161:H161"/>
    <mergeCell ref="B162:F162"/>
    <mergeCell ref="G162:H162"/>
    <mergeCell ref="B163:F163"/>
    <mergeCell ref="G163:H163"/>
    <mergeCell ref="B164:F164"/>
    <mergeCell ref="G164:H164"/>
    <mergeCell ref="B165:F165"/>
    <mergeCell ref="G165:H165"/>
    <mergeCell ref="B166:F166"/>
    <mergeCell ref="G166:H166"/>
    <mergeCell ref="B167:F167"/>
    <mergeCell ref="G167:H167"/>
    <mergeCell ref="B168:F168"/>
    <mergeCell ref="G168:H168"/>
    <mergeCell ref="B169:F169"/>
    <mergeCell ref="G169:H169"/>
    <mergeCell ref="B181:D181"/>
    <mergeCell ref="E181:F181"/>
    <mergeCell ref="B171:F171"/>
    <mergeCell ref="G171:H171"/>
    <mergeCell ref="B172:F172"/>
    <mergeCell ref="G172:H172"/>
    <mergeCell ref="B175:F175"/>
    <mergeCell ref="G175:H175"/>
    <mergeCell ref="B173:F173"/>
    <mergeCell ref="G173:H173"/>
    <mergeCell ref="B174:F174"/>
    <mergeCell ref="G174:H174"/>
    <mergeCell ref="F193:H193"/>
    <mergeCell ref="B135:H135"/>
    <mergeCell ref="E190:F190"/>
    <mergeCell ref="F192:H192"/>
    <mergeCell ref="A185:D185"/>
    <mergeCell ref="E185:F185"/>
    <mergeCell ref="E186:F186"/>
    <mergeCell ref="B182:D182"/>
    <mergeCell ref="E182:F182"/>
    <mergeCell ref="B183:D183"/>
    <mergeCell ref="E183:F183"/>
    <mergeCell ref="A187:H187"/>
    <mergeCell ref="A188:B188"/>
    <mergeCell ref="E188:F188"/>
    <mergeCell ref="B184:D184"/>
    <mergeCell ref="A176:F176"/>
    <mergeCell ref="G176:H176"/>
    <mergeCell ref="A178:H178"/>
    <mergeCell ref="A179:F179"/>
    <mergeCell ref="B180:D180"/>
    <mergeCell ref="E180:F180"/>
    <mergeCell ref="B170:F170"/>
    <mergeCell ref="G170:H170"/>
    <mergeCell ref="E184:F184"/>
    <mergeCell ref="B35:D35"/>
    <mergeCell ref="B34:D34"/>
    <mergeCell ref="B33:D33"/>
    <mergeCell ref="B30:D30"/>
    <mergeCell ref="B29:D29"/>
    <mergeCell ref="B32:D32"/>
    <mergeCell ref="B31:D31"/>
    <mergeCell ref="B24:D24"/>
    <mergeCell ref="B89:D89"/>
    <mergeCell ref="B88:D88"/>
    <mergeCell ref="B87:D87"/>
    <mergeCell ref="B86:D86"/>
    <mergeCell ref="B49:D49"/>
    <mergeCell ref="B50:D50"/>
    <mergeCell ref="B51:D51"/>
    <mergeCell ref="B52:D52"/>
    <mergeCell ref="B53:D53"/>
  </mergeCells>
  <phoneticPr fontId="36" type="noConversion"/>
  <pageMargins left="0.78740157480314965" right="0.78740157480314965" top="0.86614173228346458" bottom="0.94488188976377963" header="0" footer="0"/>
  <pageSetup paperSize="9" scale="63" fitToWidth="0" fitToHeight="0" orientation="portrait" r:id="rId1"/>
  <headerFooter alignWithMargins="0"/>
  <rowBreaks count="4" manualBreakCount="4">
    <brk id="36" max="7" man="1"/>
    <brk id="110" max="7" man="1"/>
    <brk id="136" max="7" man="1"/>
    <brk id="1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Arat</dc:creator>
  <cp:lastModifiedBy>Aleksandra Chatka</cp:lastModifiedBy>
  <cp:revision>5</cp:revision>
  <cp:lastPrinted>2021-03-12T11:38:42Z</cp:lastPrinted>
  <dcterms:created xsi:type="dcterms:W3CDTF">2019-03-18T07:27:31Z</dcterms:created>
  <dcterms:modified xsi:type="dcterms:W3CDTF">2021-03-12T13:04:54Z</dcterms:modified>
</cp:coreProperties>
</file>